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mgrbin\Desktop\"/>
    </mc:Choice>
  </mc:AlternateContent>
  <xr:revisionPtr revIDLastSave="0" documentId="8_{DAFF0508-677F-43B5-B5BA-EB4B8A1CFC31}" xr6:coauthVersionLast="47" xr6:coauthVersionMax="47" xr10:uidLastSave="{00000000-0000-0000-0000-000000000000}"/>
  <bookViews>
    <workbookView xWindow="-108" yWindow="-108" windowWidth="23256" windowHeight="13896" tabRatio="803" activeTab="5" xr2:uid="{00000000-000D-0000-FFFF-FFFF00000000}"/>
  </bookViews>
  <sheets>
    <sheet name="Sažetak" sheetId="1" r:id="rId1"/>
    <sheet name=" Račun prihoda i rashoda (2)" sheetId="15" r:id="rId2"/>
    <sheet name="izvršenje 2022" sheetId="13" state="hidden" r:id="rId3"/>
    <sheet name="POSEBNI DIO" sheetId="14" r:id="rId4"/>
    <sheet name="Rashodi prema izvorima finan" sheetId="5" r:id="rId5"/>
    <sheet name="Rashodi prema funkcijskoj k " sheetId="8" r:id="rId6"/>
  </sheets>
  <externalReferences>
    <externalReference r:id="rId7"/>
  </externalReferences>
  <definedNames>
    <definedName name="_xlnm.Print_Area" localSheetId="4">'Rashodi prema izvorima finan'!$A$1:$F$36</definedName>
    <definedName name="_xlnm.Print_Area" localSheetId="0">Sažetak!$A$2:$I$36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" l="1"/>
  <c r="D35" i="14"/>
  <c r="D36" i="14"/>
  <c r="D37" i="14"/>
  <c r="D38" i="14"/>
  <c r="D39" i="14"/>
  <c r="D27" i="14"/>
  <c r="D26" i="14"/>
  <c r="D21" i="14"/>
  <c r="C75" i="14"/>
  <c r="C25" i="14"/>
  <c r="G27" i="1" l="1"/>
  <c r="D17" i="5" l="1"/>
  <c r="D13" i="5"/>
  <c r="D11" i="5"/>
  <c r="J65" i="15"/>
  <c r="H65" i="15"/>
  <c r="J113" i="15"/>
  <c r="H113" i="15"/>
  <c r="J94" i="15"/>
  <c r="D122" i="14"/>
  <c r="F122" i="14"/>
  <c r="D121" i="14"/>
  <c r="F121" i="14"/>
  <c r="D105" i="14"/>
  <c r="F105" i="14"/>
  <c r="D102" i="14"/>
  <c r="F102" i="14"/>
  <c r="E77" i="14"/>
  <c r="E75" i="14"/>
  <c r="E74" i="14"/>
  <c r="E65" i="14"/>
  <c r="D71" i="14"/>
  <c r="D64" i="14"/>
  <c r="D63" i="14" s="1"/>
  <c r="F71" i="14"/>
  <c r="D69" i="14"/>
  <c r="F69" i="14"/>
  <c r="E29" i="14"/>
  <c r="D24" i="14"/>
  <c r="D22" i="14"/>
  <c r="D20" i="14"/>
  <c r="F159" i="14"/>
  <c r="C77" i="14"/>
  <c r="C74" i="14" s="1"/>
  <c r="F76" i="14"/>
  <c r="D76" i="14"/>
  <c r="C65" i="14"/>
  <c r="E63" i="14"/>
  <c r="F63" i="14"/>
  <c r="C63" i="14"/>
  <c r="E62" i="14" l="1"/>
  <c r="I27" i="1"/>
  <c r="I16" i="1"/>
  <c r="E23" i="14"/>
  <c r="C144" i="14"/>
  <c r="G13" i="15"/>
  <c r="G12" i="15" s="1"/>
  <c r="G17" i="15"/>
  <c r="G23" i="15"/>
  <c r="G29" i="15"/>
  <c r="G36" i="15"/>
  <c r="G35" i="15" s="1"/>
  <c r="G43" i="15"/>
  <c r="G42" i="15" s="1"/>
  <c r="G51" i="15"/>
  <c r="G55" i="15"/>
  <c r="G59" i="15"/>
  <c r="G58" i="15" s="1"/>
  <c r="G64" i="15"/>
  <c r="G71" i="15"/>
  <c r="G70" i="15" s="1"/>
  <c r="G69" i="15" s="1"/>
  <c r="G68" i="15" s="1"/>
  <c r="G73" i="15"/>
  <c r="G83" i="15"/>
  <c r="G86" i="15"/>
  <c r="G92" i="15"/>
  <c r="G98" i="15"/>
  <c r="G105" i="15"/>
  <c r="G111" i="15"/>
  <c r="H15" i="15"/>
  <c r="H13" i="15" s="1"/>
  <c r="H12" i="15" s="1"/>
  <c r="H33" i="15"/>
  <c r="H52" i="15"/>
  <c r="H60" i="15"/>
  <c r="H71" i="15"/>
  <c r="H70" i="15" s="1"/>
  <c r="H73" i="15"/>
  <c r="H84" i="15"/>
  <c r="H83" i="15" s="1"/>
  <c r="H87" i="15"/>
  <c r="H88" i="15"/>
  <c r="H90" i="15"/>
  <c r="H93" i="15"/>
  <c r="H92" i="15" s="1"/>
  <c r="H101" i="15"/>
  <c r="H98" i="15" s="1"/>
  <c r="H106" i="15"/>
  <c r="H107" i="15"/>
  <c r="H109" i="15"/>
  <c r="H112" i="15"/>
  <c r="H111" i="15" s="1"/>
  <c r="J15" i="1"/>
  <c r="J14" i="1"/>
  <c r="J11" i="1"/>
  <c r="J13" i="1" s="1"/>
  <c r="J24" i="1"/>
  <c r="F9" i="8"/>
  <c r="F11" i="8"/>
  <c r="F8" i="5"/>
  <c r="F11" i="5"/>
  <c r="F13" i="5"/>
  <c r="F17" i="5"/>
  <c r="F24" i="5"/>
  <c r="F27" i="5"/>
  <c r="F29" i="5"/>
  <c r="F33" i="5"/>
  <c r="F61" i="14"/>
  <c r="F66" i="14"/>
  <c r="F67" i="14"/>
  <c r="F68" i="14"/>
  <c r="F70" i="14"/>
  <c r="F73" i="14"/>
  <c r="F78" i="14"/>
  <c r="F85" i="14"/>
  <c r="F90" i="14"/>
  <c r="F93" i="14"/>
  <c r="F94" i="14"/>
  <c r="F95" i="14"/>
  <c r="F96" i="14"/>
  <c r="F97" i="14"/>
  <c r="F98" i="14"/>
  <c r="F100" i="14"/>
  <c r="F101" i="14"/>
  <c r="F103" i="14"/>
  <c r="F104" i="14"/>
  <c r="F106" i="14"/>
  <c r="F108" i="14"/>
  <c r="F109" i="14"/>
  <c r="F110" i="14"/>
  <c r="F111" i="14"/>
  <c r="F117" i="14"/>
  <c r="F119" i="14"/>
  <c r="F120" i="14"/>
  <c r="F123" i="14"/>
  <c r="F128" i="14"/>
  <c r="F145" i="14"/>
  <c r="F146" i="14"/>
  <c r="F147" i="14"/>
  <c r="F148" i="14"/>
  <c r="F149" i="14"/>
  <c r="F151" i="14"/>
  <c r="F152" i="14"/>
  <c r="F154" i="14"/>
  <c r="F155" i="14"/>
  <c r="F158" i="14"/>
  <c r="F52" i="14"/>
  <c r="F53" i="14"/>
  <c r="F54" i="14"/>
  <c r="F55" i="14"/>
  <c r="F56" i="14"/>
  <c r="F51" i="14"/>
  <c r="F42" i="14"/>
  <c r="F43" i="14"/>
  <c r="F44" i="14"/>
  <c r="F45" i="14"/>
  <c r="F46" i="14"/>
  <c r="F47" i="14"/>
  <c r="F48" i="14"/>
  <c r="F49" i="14"/>
  <c r="F41" i="14"/>
  <c r="F35" i="14"/>
  <c r="F36" i="14"/>
  <c r="F37" i="14"/>
  <c r="F38" i="14"/>
  <c r="F39" i="14"/>
  <c r="F34" i="14"/>
  <c r="F32" i="14"/>
  <c r="F31" i="14"/>
  <c r="F30" i="14"/>
  <c r="F27" i="14"/>
  <c r="F26" i="14"/>
  <c r="F24" i="14"/>
  <c r="F23" i="14" s="1"/>
  <c r="F21" i="14"/>
  <c r="F20" i="14"/>
  <c r="J109" i="15"/>
  <c r="J112" i="15"/>
  <c r="J107" i="15"/>
  <c r="J106" i="15"/>
  <c r="J101" i="15"/>
  <c r="J98" i="15" s="1"/>
  <c r="J93" i="15"/>
  <c r="J90" i="15"/>
  <c r="J88" i="15"/>
  <c r="J87" i="15"/>
  <c r="J84" i="15"/>
  <c r="J60" i="15"/>
  <c r="J59" i="15" s="1"/>
  <c r="J58" i="15" s="1"/>
  <c r="J52" i="15"/>
  <c r="J51" i="15" s="1"/>
  <c r="J33" i="15"/>
  <c r="J29" i="15" s="1"/>
  <c r="J15" i="15"/>
  <c r="J17" i="15"/>
  <c r="J23" i="15"/>
  <c r="J36" i="15"/>
  <c r="J35" i="15" s="1"/>
  <c r="J43" i="15"/>
  <c r="J42" i="15" s="1"/>
  <c r="J55" i="15"/>
  <c r="H15" i="1"/>
  <c r="H14" i="1"/>
  <c r="H11" i="1"/>
  <c r="H13" i="1" s="1"/>
  <c r="D31" i="14"/>
  <c r="D32" i="14"/>
  <c r="D34" i="14"/>
  <c r="D41" i="14"/>
  <c r="D42" i="14"/>
  <c r="D43" i="14"/>
  <c r="D44" i="14"/>
  <c r="D45" i="14"/>
  <c r="D46" i="14"/>
  <c r="D47" i="14"/>
  <c r="D48" i="14"/>
  <c r="D49" i="14"/>
  <c r="D51" i="14"/>
  <c r="D52" i="14"/>
  <c r="D53" i="14"/>
  <c r="D54" i="14"/>
  <c r="D55" i="14"/>
  <c r="D56" i="14"/>
  <c r="D61" i="14"/>
  <c r="D66" i="14"/>
  <c r="D67" i="14"/>
  <c r="D68" i="14"/>
  <c r="D70" i="14"/>
  <c r="D73" i="14"/>
  <c r="D78" i="14"/>
  <c r="D85" i="14"/>
  <c r="D90" i="14"/>
  <c r="D93" i="14"/>
  <c r="D94" i="14"/>
  <c r="D95" i="14"/>
  <c r="D96" i="14"/>
  <c r="D97" i="14"/>
  <c r="D98" i="14"/>
  <c r="D100" i="14"/>
  <c r="D101" i="14"/>
  <c r="D103" i="14"/>
  <c r="D104" i="14"/>
  <c r="D106" i="14"/>
  <c r="D108" i="14"/>
  <c r="D109" i="14"/>
  <c r="D110" i="14"/>
  <c r="D111" i="14"/>
  <c r="D117" i="14"/>
  <c r="D119" i="14"/>
  <c r="D120" i="14"/>
  <c r="D123" i="14"/>
  <c r="D128" i="14"/>
  <c r="D134" i="14"/>
  <c r="D135" i="14"/>
  <c r="D136" i="14"/>
  <c r="D137" i="14"/>
  <c r="D145" i="14"/>
  <c r="D146" i="14"/>
  <c r="D147" i="14"/>
  <c r="D148" i="14"/>
  <c r="D149" i="14"/>
  <c r="D151" i="14"/>
  <c r="D152" i="14"/>
  <c r="D154" i="14"/>
  <c r="D155" i="14"/>
  <c r="D158" i="14"/>
  <c r="D159" i="14"/>
  <c r="D161" i="14"/>
  <c r="D164" i="14"/>
  <c r="D168" i="14"/>
  <c r="C167" i="14"/>
  <c r="C166" i="14" s="1"/>
  <c r="C165" i="14" s="1"/>
  <c r="C13" i="14" s="1"/>
  <c r="C163" i="14"/>
  <c r="C162" i="14" s="1"/>
  <c r="C160" i="14"/>
  <c r="C157" i="14"/>
  <c r="C153" i="14"/>
  <c r="C150" i="14"/>
  <c r="C138" i="14"/>
  <c r="C133" i="14"/>
  <c r="C129" i="14"/>
  <c r="C127" i="14"/>
  <c r="C124" i="14"/>
  <c r="C116" i="14"/>
  <c r="C113" i="14"/>
  <c r="C107" i="14"/>
  <c r="C99" i="14"/>
  <c r="C92" i="14"/>
  <c r="C89" i="14"/>
  <c r="C84" i="14"/>
  <c r="C83" i="14" s="1"/>
  <c r="C81" i="14"/>
  <c r="C80" i="14" s="1"/>
  <c r="C72" i="14"/>
  <c r="C60" i="14"/>
  <c r="C58" i="14"/>
  <c r="C50" i="14"/>
  <c r="C40" i="14"/>
  <c r="C33" i="14"/>
  <c r="C29" i="14"/>
  <c r="C23" i="14"/>
  <c r="C19" i="14"/>
  <c r="E19" i="14"/>
  <c r="E25" i="14"/>
  <c r="E33" i="14"/>
  <c r="E40" i="14"/>
  <c r="E50" i="14"/>
  <c r="E58" i="14"/>
  <c r="E60" i="14"/>
  <c r="E72" i="14"/>
  <c r="E81" i="14"/>
  <c r="E80" i="14" s="1"/>
  <c r="E84" i="14"/>
  <c r="E89" i="14"/>
  <c r="E92" i="14"/>
  <c r="E99" i="14"/>
  <c r="E107" i="14"/>
  <c r="E113" i="14"/>
  <c r="E112" i="14" s="1"/>
  <c r="E116" i="14"/>
  <c r="E124" i="14"/>
  <c r="E127" i="14"/>
  <c r="E129" i="14"/>
  <c r="E133" i="14"/>
  <c r="E138" i="14"/>
  <c r="E144" i="14"/>
  <c r="E150" i="14"/>
  <c r="E153" i="14"/>
  <c r="E157" i="14"/>
  <c r="E160" i="14"/>
  <c r="E163" i="14"/>
  <c r="E162" i="14" s="1"/>
  <c r="E167" i="14"/>
  <c r="D9" i="8"/>
  <c r="D33" i="5"/>
  <c r="D31" i="5" s="1"/>
  <c r="D29" i="5"/>
  <c r="D28" i="5" s="1"/>
  <c r="D27" i="5"/>
  <c r="D26" i="5" s="1"/>
  <c r="D35" i="5"/>
  <c r="D24" i="5"/>
  <c r="D23" i="5" s="1"/>
  <c r="D8" i="5"/>
  <c r="D7" i="5" s="1"/>
  <c r="E35" i="5"/>
  <c r="E31" i="5"/>
  <c r="E28" i="5"/>
  <c r="E26" i="5"/>
  <c r="E23" i="5"/>
  <c r="E19" i="5"/>
  <c r="E15" i="5"/>
  <c r="E12" i="5"/>
  <c r="E10" i="5"/>
  <c r="E7" i="5"/>
  <c r="D19" i="5"/>
  <c r="D15" i="5"/>
  <c r="D12" i="5"/>
  <c r="D10" i="5"/>
  <c r="G63" i="15" l="1"/>
  <c r="J63" i="15" s="1"/>
  <c r="J64" i="15"/>
  <c r="G104" i="15"/>
  <c r="G50" i="15"/>
  <c r="G11" i="15" s="1"/>
  <c r="G16" i="15"/>
  <c r="C132" i="14"/>
  <c r="C131" i="14" s="1"/>
  <c r="C11" i="14" s="1"/>
  <c r="C126" i="14"/>
  <c r="D127" i="14"/>
  <c r="D160" i="14"/>
  <c r="F75" i="14"/>
  <c r="D138" i="14"/>
  <c r="F133" i="14"/>
  <c r="C62" i="14"/>
  <c r="C170" i="14" s="1"/>
  <c r="F153" i="14"/>
  <c r="C143" i="14"/>
  <c r="D162" i="14"/>
  <c r="F58" i="14"/>
  <c r="F124" i="14"/>
  <c r="F25" i="14"/>
  <c r="F84" i="14"/>
  <c r="D163" i="14"/>
  <c r="D129" i="14"/>
  <c r="D107" i="14"/>
  <c r="F40" i="14"/>
  <c r="F50" i="14"/>
  <c r="D84" i="14"/>
  <c r="F60" i="14"/>
  <c r="F150" i="14"/>
  <c r="D58" i="14"/>
  <c r="F29" i="14"/>
  <c r="F89" i="14"/>
  <c r="D167" i="14"/>
  <c r="D153" i="14"/>
  <c r="F72" i="14"/>
  <c r="F157" i="14"/>
  <c r="F65" i="14"/>
  <c r="C79" i="14"/>
  <c r="C9" i="14" s="1"/>
  <c r="D133" i="14"/>
  <c r="E57" i="14"/>
  <c r="F127" i="14"/>
  <c r="D25" i="14"/>
  <c r="F107" i="14"/>
  <c r="D150" i="14"/>
  <c r="D75" i="14"/>
  <c r="F144" i="14"/>
  <c r="D89" i="14"/>
  <c r="D92" i="14"/>
  <c r="F138" i="14"/>
  <c r="D29" i="14"/>
  <c r="F129" i="14"/>
  <c r="D113" i="14"/>
  <c r="C57" i="14"/>
  <c r="D40" i="14"/>
  <c r="F33" i="14"/>
  <c r="D23" i="14"/>
  <c r="D19" i="14"/>
  <c r="D33" i="14"/>
  <c r="F19" i="14"/>
  <c r="D157" i="14"/>
  <c r="C156" i="14"/>
  <c r="D144" i="14"/>
  <c r="D99" i="14"/>
  <c r="F92" i="14"/>
  <c r="F74" i="14"/>
  <c r="D74" i="14"/>
  <c r="D72" i="14"/>
  <c r="D60" i="14"/>
  <c r="D50" i="14"/>
  <c r="C28" i="14"/>
  <c r="C18" i="14"/>
  <c r="G82" i="15"/>
  <c r="H105" i="15"/>
  <c r="H104" i="15" s="1"/>
  <c r="H69" i="15"/>
  <c r="H68" i="15" s="1"/>
  <c r="H86" i="15"/>
  <c r="H82" i="15" s="1"/>
  <c r="J50" i="15"/>
  <c r="D6" i="5"/>
  <c r="D65" i="14"/>
  <c r="D80" i="14"/>
  <c r="D81" i="14"/>
  <c r="F80" i="14"/>
  <c r="F81" i="14"/>
  <c r="C88" i="14"/>
  <c r="F99" i="14"/>
  <c r="C112" i="14"/>
  <c r="F112" i="14" s="1"/>
  <c r="F113" i="14"/>
  <c r="F116" i="14"/>
  <c r="D116" i="14"/>
  <c r="C115" i="14"/>
  <c r="D124" i="14"/>
  <c r="E126" i="14"/>
  <c r="J16" i="15"/>
  <c r="H16" i="1"/>
  <c r="H17" i="1" s="1"/>
  <c r="H28" i="1" s="1"/>
  <c r="E132" i="14"/>
  <c r="E115" i="14"/>
  <c r="E156" i="14"/>
  <c r="E18" i="14"/>
  <c r="E170" i="14"/>
  <c r="E28" i="14"/>
  <c r="E166" i="14"/>
  <c r="D166" i="14" s="1"/>
  <c r="E143" i="14"/>
  <c r="E142" i="14" s="1"/>
  <c r="E12" i="14" s="1"/>
  <c r="E88" i="14"/>
  <c r="E83" i="14"/>
  <c r="E22" i="5"/>
  <c r="D22" i="5"/>
  <c r="E6" i="5"/>
  <c r="G10" i="15" l="1"/>
  <c r="G81" i="15"/>
  <c r="C142" i="14"/>
  <c r="C12" i="14" s="1"/>
  <c r="F12" i="14" s="1"/>
  <c r="D57" i="14"/>
  <c r="F132" i="14"/>
  <c r="D132" i="14"/>
  <c r="E79" i="14"/>
  <c r="F83" i="14"/>
  <c r="D83" i="14"/>
  <c r="E131" i="14"/>
  <c r="F143" i="14"/>
  <c r="D143" i="14"/>
  <c r="D112" i="14"/>
  <c r="F57" i="14"/>
  <c r="C17" i="14"/>
  <c r="C8" i="14" s="1"/>
  <c r="E169" i="14"/>
  <c r="E171" i="14" s="1"/>
  <c r="D156" i="14"/>
  <c r="F156" i="14"/>
  <c r="D28" i="14"/>
  <c r="F28" i="14"/>
  <c r="C169" i="14"/>
  <c r="C171" i="14" s="1"/>
  <c r="D18" i="14"/>
  <c r="F18" i="14"/>
  <c r="H81" i="15"/>
  <c r="D170" i="14"/>
  <c r="F170" i="14"/>
  <c r="F62" i="14"/>
  <c r="D62" i="14"/>
  <c r="D79" i="14"/>
  <c r="F79" i="14"/>
  <c r="C87" i="14"/>
  <c r="C10" i="14" s="1"/>
  <c r="F88" i="14"/>
  <c r="D88" i="14"/>
  <c r="D115" i="14"/>
  <c r="F115" i="14"/>
  <c r="F126" i="14"/>
  <c r="D126" i="14"/>
  <c r="E17" i="14"/>
  <c r="E8" i="14" s="1"/>
  <c r="E87" i="14"/>
  <c r="E9" i="14"/>
  <c r="F9" i="14" s="1"/>
  <c r="E165" i="14"/>
  <c r="D165" i="14" s="1"/>
  <c r="I111" i="15"/>
  <c r="J111" i="15" s="1"/>
  <c r="I105" i="15"/>
  <c r="I98" i="15"/>
  <c r="I92" i="15"/>
  <c r="J92" i="15" s="1"/>
  <c r="I86" i="15"/>
  <c r="I83" i="15"/>
  <c r="I13" i="15"/>
  <c r="I17" i="15"/>
  <c r="H17" i="15" s="1"/>
  <c r="I23" i="15"/>
  <c r="H23" i="15" s="1"/>
  <c r="I29" i="15"/>
  <c r="H29" i="15" s="1"/>
  <c r="I36" i="15"/>
  <c r="H36" i="15" s="1"/>
  <c r="I43" i="15"/>
  <c r="H43" i="15" s="1"/>
  <c r="I51" i="15"/>
  <c r="H51" i="15" s="1"/>
  <c r="I55" i="15"/>
  <c r="H55" i="15" s="1"/>
  <c r="I59" i="15"/>
  <c r="H59" i="15" s="1"/>
  <c r="I64" i="15"/>
  <c r="H64" i="15" s="1"/>
  <c r="F142" i="14" l="1"/>
  <c r="D142" i="14"/>
  <c r="D131" i="14"/>
  <c r="E11" i="14" s="1"/>
  <c r="F131" i="14"/>
  <c r="F8" i="14"/>
  <c r="C16" i="14"/>
  <c r="E16" i="14"/>
  <c r="D169" i="14"/>
  <c r="F169" i="14"/>
  <c r="F171" i="14" s="1"/>
  <c r="C7" i="14"/>
  <c r="D171" i="14"/>
  <c r="D17" i="14"/>
  <c r="F17" i="14"/>
  <c r="C86" i="14"/>
  <c r="D87" i="14"/>
  <c r="F87" i="14"/>
  <c r="I42" i="15"/>
  <c r="H42" i="15" s="1"/>
  <c r="I35" i="15"/>
  <c r="H35" i="15" s="1"/>
  <c r="J86" i="15"/>
  <c r="I12" i="15"/>
  <c r="J13" i="15"/>
  <c r="J12" i="15" s="1"/>
  <c r="J105" i="15"/>
  <c r="I63" i="15"/>
  <c r="H63" i="15" s="1"/>
  <c r="I58" i="15"/>
  <c r="J83" i="15"/>
  <c r="E13" i="14"/>
  <c r="E86" i="14"/>
  <c r="E10" i="14"/>
  <c r="I50" i="15"/>
  <c r="H50" i="15" s="1"/>
  <c r="I104" i="15"/>
  <c r="I82" i="15"/>
  <c r="I16" i="15"/>
  <c r="H16" i="15" s="1"/>
  <c r="H58" i="15" l="1"/>
  <c r="H11" i="15" s="1"/>
  <c r="H10" i="15" s="1"/>
  <c r="I11" i="15"/>
  <c r="J11" i="15" s="1"/>
  <c r="F86" i="14"/>
  <c r="F16" i="14"/>
  <c r="E7" i="14"/>
  <c r="F10" i="14"/>
  <c r="D86" i="14"/>
  <c r="J104" i="15"/>
  <c r="J82" i="15"/>
  <c r="I81" i="15"/>
  <c r="I73" i="15"/>
  <c r="I71" i="15"/>
  <c r="I70" i="15" s="1"/>
  <c r="J81" i="15" l="1"/>
  <c r="I69" i="15"/>
  <c r="I68" i="15" s="1"/>
  <c r="I10" i="15" s="1"/>
  <c r="J10" i="15" l="1"/>
  <c r="D9" i="14"/>
  <c r="D16" i="14"/>
  <c r="D10" i="14"/>
  <c r="D13" i="14" l="1"/>
  <c r="D11" i="14"/>
  <c r="D12" i="14"/>
  <c r="D8" i="14"/>
  <c r="D7" i="14" l="1"/>
  <c r="J63" i="13"/>
  <c r="J62" i="13"/>
  <c r="J61" i="13"/>
  <c r="J60" i="13" s="1"/>
  <c r="J59" i="13" s="1"/>
  <c r="G61" i="13"/>
  <c r="G60" i="13" s="1"/>
  <c r="G59" i="13" s="1"/>
  <c r="F60" i="13"/>
  <c r="E60" i="13"/>
  <c r="D60" i="13"/>
  <c r="D59" i="13" s="1"/>
  <c r="C60" i="13"/>
  <c r="C59" i="13" s="1"/>
  <c r="F59" i="13"/>
  <c r="E59" i="13"/>
  <c r="J58" i="13"/>
  <c r="J57" i="13" s="1"/>
  <c r="D58" i="13"/>
  <c r="D57" i="13" s="1"/>
  <c r="C58" i="13"/>
  <c r="G57" i="13"/>
  <c r="F57" i="13"/>
  <c r="E57" i="13"/>
  <c r="J56" i="13"/>
  <c r="J55" i="13" s="1"/>
  <c r="C56" i="13"/>
  <c r="C55" i="13" s="1"/>
  <c r="G55" i="13"/>
  <c r="F55" i="13"/>
  <c r="E55" i="13"/>
  <c r="D55" i="13"/>
  <c r="J54" i="13"/>
  <c r="C54" i="13"/>
  <c r="H54" i="13" s="1"/>
  <c r="I54" i="13" s="1"/>
  <c r="J53" i="13"/>
  <c r="C53" i="13"/>
  <c r="J52" i="13"/>
  <c r="D52" i="13"/>
  <c r="C52" i="13"/>
  <c r="J51" i="13"/>
  <c r="D51" i="13"/>
  <c r="C51" i="13"/>
  <c r="J50" i="13"/>
  <c r="D50" i="13"/>
  <c r="D49" i="13" s="1"/>
  <c r="C50" i="13"/>
  <c r="G49" i="13"/>
  <c r="F49" i="13"/>
  <c r="E49" i="13"/>
  <c r="J48" i="13"/>
  <c r="J47" i="13" s="1"/>
  <c r="D48" i="13"/>
  <c r="D47" i="13" s="1"/>
  <c r="C48" i="13"/>
  <c r="G47" i="13"/>
  <c r="F47" i="13"/>
  <c r="E47" i="13"/>
  <c r="J46" i="13"/>
  <c r="J45" i="13" s="1"/>
  <c r="C46" i="13"/>
  <c r="H46" i="13" s="1"/>
  <c r="G45" i="13"/>
  <c r="F45" i="13"/>
  <c r="E45" i="13"/>
  <c r="D45" i="13"/>
  <c r="C45" i="13"/>
  <c r="J44" i="13"/>
  <c r="D44" i="13"/>
  <c r="C44" i="13"/>
  <c r="J43" i="13"/>
  <c r="C43" i="13"/>
  <c r="H43" i="13" s="1"/>
  <c r="I43" i="13" s="1"/>
  <c r="J42" i="13"/>
  <c r="C42" i="13"/>
  <c r="H42" i="13" s="1"/>
  <c r="I42" i="13" s="1"/>
  <c r="J41" i="13"/>
  <c r="D41" i="13"/>
  <c r="C41" i="13"/>
  <c r="J40" i="13"/>
  <c r="D40" i="13"/>
  <c r="C40" i="13"/>
  <c r="J39" i="13"/>
  <c r="G39" i="13"/>
  <c r="G38" i="13" s="1"/>
  <c r="D39" i="13"/>
  <c r="C39" i="13"/>
  <c r="F38" i="13"/>
  <c r="E38" i="13"/>
  <c r="J37" i="13"/>
  <c r="J36" i="13" s="1"/>
  <c r="C37" i="13"/>
  <c r="H37" i="13" s="1"/>
  <c r="G36" i="13"/>
  <c r="F36" i="13"/>
  <c r="E36" i="13"/>
  <c r="D36" i="13"/>
  <c r="J35" i="13"/>
  <c r="G35" i="13"/>
  <c r="G26" i="13" s="1"/>
  <c r="F35" i="13"/>
  <c r="E35" i="13"/>
  <c r="E26" i="13" s="1"/>
  <c r="D35" i="13"/>
  <c r="C35" i="13"/>
  <c r="J34" i="13"/>
  <c r="C34" i="13"/>
  <c r="H34" i="13" s="1"/>
  <c r="I34" i="13" s="1"/>
  <c r="J33" i="13"/>
  <c r="D33" i="13"/>
  <c r="C33" i="13"/>
  <c r="J32" i="13"/>
  <c r="D32" i="13"/>
  <c r="C32" i="13"/>
  <c r="H32" i="13" s="1"/>
  <c r="I32" i="13" s="1"/>
  <c r="J31" i="13"/>
  <c r="C31" i="13"/>
  <c r="H31" i="13" s="1"/>
  <c r="I31" i="13" s="1"/>
  <c r="J30" i="13"/>
  <c r="D30" i="13"/>
  <c r="C30" i="13"/>
  <c r="J29" i="13"/>
  <c r="D29" i="13"/>
  <c r="C29" i="13"/>
  <c r="J28" i="13"/>
  <c r="F28" i="13"/>
  <c r="D28" i="13"/>
  <c r="C28" i="13"/>
  <c r="J27" i="13"/>
  <c r="D27" i="13"/>
  <c r="C27" i="13"/>
  <c r="J25" i="13"/>
  <c r="D25" i="13"/>
  <c r="C25" i="13"/>
  <c r="H25" i="13" s="1"/>
  <c r="I25" i="13" s="1"/>
  <c r="J24" i="13"/>
  <c r="D24" i="13"/>
  <c r="C24" i="13"/>
  <c r="J23" i="13"/>
  <c r="G23" i="13"/>
  <c r="F23" i="13"/>
  <c r="E23" i="13"/>
  <c r="D23" i="13"/>
  <c r="C23" i="13"/>
  <c r="J22" i="13"/>
  <c r="G22" i="13"/>
  <c r="F22" i="13"/>
  <c r="E22" i="13"/>
  <c r="D22" i="13"/>
  <c r="C22" i="13"/>
  <c r="J21" i="13"/>
  <c r="G21" i="13"/>
  <c r="F21" i="13"/>
  <c r="E21" i="13"/>
  <c r="D21" i="13"/>
  <c r="C21" i="13"/>
  <c r="J20" i="13"/>
  <c r="D20" i="13"/>
  <c r="C20" i="13"/>
  <c r="J18" i="13"/>
  <c r="D18" i="13"/>
  <c r="C18" i="13"/>
  <c r="J17" i="13"/>
  <c r="C17" i="13"/>
  <c r="H17" i="13" s="1"/>
  <c r="I17" i="13" s="1"/>
  <c r="J16" i="13"/>
  <c r="D16" i="13"/>
  <c r="C16" i="13"/>
  <c r="G15" i="13"/>
  <c r="F15" i="13"/>
  <c r="E15" i="13"/>
  <c r="J14" i="13"/>
  <c r="C14" i="13"/>
  <c r="H14" i="13" s="1"/>
  <c r="I14" i="13" s="1"/>
  <c r="J13" i="13"/>
  <c r="C13" i="13"/>
  <c r="H13" i="13" s="1"/>
  <c r="G12" i="13"/>
  <c r="F12" i="13"/>
  <c r="E12" i="13"/>
  <c r="D12" i="13"/>
  <c r="J11" i="13"/>
  <c r="J10" i="13" s="1"/>
  <c r="C11" i="13"/>
  <c r="C10" i="13" s="1"/>
  <c r="G10" i="13"/>
  <c r="F10" i="13"/>
  <c r="E10" i="13"/>
  <c r="D10" i="13"/>
  <c r="J9" i="13"/>
  <c r="C9" i="13"/>
  <c r="H9" i="13" s="1"/>
  <c r="I9" i="13" s="1"/>
  <c r="J8" i="13"/>
  <c r="C8" i="13"/>
  <c r="H8" i="13" s="1"/>
  <c r="J7" i="13"/>
  <c r="C7" i="13"/>
  <c r="G6" i="13"/>
  <c r="F6" i="13"/>
  <c r="E6" i="13"/>
  <c r="D6" i="13"/>
  <c r="H21" i="13" l="1"/>
  <c r="I21" i="13" s="1"/>
  <c r="J12" i="13"/>
  <c r="D38" i="13"/>
  <c r="H41" i="13"/>
  <c r="I41" i="13" s="1"/>
  <c r="H30" i="13"/>
  <c r="I30" i="13" s="1"/>
  <c r="D19" i="13"/>
  <c r="H24" i="13"/>
  <c r="I24" i="13" s="1"/>
  <c r="J19" i="13"/>
  <c r="H44" i="13"/>
  <c r="I44" i="13" s="1"/>
  <c r="H33" i="13"/>
  <c r="I33" i="13" s="1"/>
  <c r="H51" i="13"/>
  <c r="I51" i="13" s="1"/>
  <c r="J26" i="13"/>
  <c r="H28" i="13"/>
  <c r="I28" i="13" s="1"/>
  <c r="H40" i="13"/>
  <c r="I40" i="13" s="1"/>
  <c r="F26" i="13"/>
  <c r="H29" i="13"/>
  <c r="I29" i="13" s="1"/>
  <c r="H48" i="13"/>
  <c r="I48" i="13" s="1"/>
  <c r="I47" i="13" s="1"/>
  <c r="C6" i="13"/>
  <c r="F19" i="13"/>
  <c r="F5" i="13" s="1"/>
  <c r="F4" i="13" s="1"/>
  <c r="J38" i="13"/>
  <c r="H7" i="13"/>
  <c r="I7" i="13" s="1"/>
  <c r="J15" i="13"/>
  <c r="G19" i="13"/>
  <c r="G5" i="13" s="1"/>
  <c r="G4" i="13" s="1"/>
  <c r="C26" i="13"/>
  <c r="H35" i="13"/>
  <c r="I35" i="13" s="1"/>
  <c r="H39" i="13"/>
  <c r="I39" i="13" s="1"/>
  <c r="J49" i="13"/>
  <c r="C49" i="13"/>
  <c r="H22" i="13"/>
  <c r="I22" i="13" s="1"/>
  <c r="H50" i="13"/>
  <c r="J6" i="13"/>
  <c r="D15" i="13"/>
  <c r="C15" i="13"/>
  <c r="C19" i="13"/>
  <c r="E19" i="13"/>
  <c r="E5" i="13" s="1"/>
  <c r="E4" i="13" s="1"/>
  <c r="H23" i="13"/>
  <c r="I23" i="13" s="1"/>
  <c r="D26" i="13"/>
  <c r="C36" i="13"/>
  <c r="C47" i="13"/>
  <c r="H52" i="13"/>
  <c r="I52" i="13" s="1"/>
  <c r="H58" i="13"/>
  <c r="I58" i="13" s="1"/>
  <c r="I57" i="13" s="1"/>
  <c r="H12" i="13"/>
  <c r="I13" i="13"/>
  <c r="I12" i="13" s="1"/>
  <c r="I46" i="13"/>
  <c r="I45" i="13" s="1"/>
  <c r="H45" i="13"/>
  <c r="I37" i="13"/>
  <c r="I36" i="13" s="1"/>
  <c r="H36" i="13"/>
  <c r="I8" i="13"/>
  <c r="H11" i="13"/>
  <c r="H53" i="13"/>
  <c r="I53" i="13" s="1"/>
  <c r="H18" i="13"/>
  <c r="I18" i="13" s="1"/>
  <c r="H27" i="13"/>
  <c r="H61" i="13"/>
  <c r="C12" i="13"/>
  <c r="H20" i="13"/>
  <c r="C38" i="13"/>
  <c r="H16" i="13"/>
  <c r="H56" i="13"/>
  <c r="I50" i="13"/>
  <c r="C57" i="13"/>
  <c r="C63" i="13" s="1"/>
  <c r="I63" i="13" s="1"/>
  <c r="I38" i="13" l="1"/>
  <c r="J5" i="13"/>
  <c r="J4" i="13" s="1"/>
  <c r="H47" i="13"/>
  <c r="I6" i="13"/>
  <c r="H38" i="13"/>
  <c r="H57" i="13"/>
  <c r="D5" i="13"/>
  <c r="D4" i="13" s="1"/>
  <c r="C62" i="13"/>
  <c r="I62" i="13" s="1"/>
  <c r="H6" i="13"/>
  <c r="H10" i="13"/>
  <c r="I11" i="13"/>
  <c r="I10" i="13" s="1"/>
  <c r="I49" i="13"/>
  <c r="I56" i="13"/>
  <c r="I55" i="13" s="1"/>
  <c r="H55" i="13"/>
  <c r="I16" i="13"/>
  <c r="I15" i="13" s="1"/>
  <c r="H15" i="13"/>
  <c r="H19" i="13"/>
  <c r="I20" i="13"/>
  <c r="I19" i="13" s="1"/>
  <c r="C5" i="13"/>
  <c r="C4" i="13" s="1"/>
  <c r="H60" i="13"/>
  <c r="H59" i="13" s="1"/>
  <c r="I61" i="13"/>
  <c r="I60" i="13" s="1"/>
  <c r="I59" i="13" s="1"/>
  <c r="H49" i="13"/>
  <c r="H26" i="13"/>
  <c r="I27" i="13"/>
  <c r="I26" i="13" s="1"/>
  <c r="H5" i="13" l="1"/>
  <c r="H4" i="13" s="1"/>
  <c r="I5" i="13"/>
  <c r="I4" i="13" s="1"/>
  <c r="G2" i="13" l="1"/>
  <c r="E2" i="13"/>
  <c r="C2" i="13" l="1"/>
  <c r="D2" i="13"/>
  <c r="F2" i="13"/>
  <c r="I2" i="13" l="1"/>
  <c r="G24" i="1" l="1"/>
  <c r="G13" i="1" l="1"/>
  <c r="G16" i="1" l="1"/>
  <c r="G17" i="1" l="1"/>
  <c r="G28" i="1" s="1"/>
  <c r="D11" i="8"/>
  <c r="E11" i="8"/>
  <c r="C11" i="8"/>
  <c r="C35" i="5" l="1"/>
  <c r="C31" i="5"/>
  <c r="F31" i="5" s="1"/>
  <c r="C28" i="5"/>
  <c r="F28" i="5" s="1"/>
  <c r="C26" i="5"/>
  <c r="F26" i="5" s="1"/>
  <c r="C23" i="5"/>
  <c r="F23" i="5" s="1"/>
  <c r="C19" i="5"/>
  <c r="C15" i="5"/>
  <c r="F15" i="5" s="1"/>
  <c r="C12" i="5"/>
  <c r="F12" i="5" s="1"/>
  <c r="C10" i="5"/>
  <c r="F10" i="5" s="1"/>
  <c r="C7" i="5"/>
  <c r="F7" i="5" s="1"/>
  <c r="C6" i="5" l="1"/>
  <c r="F6" i="5" s="1"/>
  <c r="E7" i="8"/>
  <c r="E6" i="8" s="1"/>
  <c r="D7" i="8"/>
  <c r="D6" i="8" s="1"/>
  <c r="C22" i="5"/>
  <c r="F22" i="5" s="1"/>
  <c r="C7" i="8" l="1"/>
  <c r="H24" i="1"/>
  <c r="I24" i="1"/>
  <c r="J16" i="1"/>
  <c r="I13" i="1"/>
  <c r="I17" i="1" l="1"/>
  <c r="I28" i="1" s="1"/>
  <c r="C6" i="8"/>
  <c r="F6" i="8" s="1"/>
  <c r="F7" i="8"/>
  <c r="J17" i="1" l="1"/>
</calcChain>
</file>

<file path=xl/sharedStrings.xml><?xml version="1.0" encoding="utf-8"?>
<sst xmlns="http://schemas.openxmlformats.org/spreadsheetml/2006/main" count="459" uniqueCount="192">
  <si>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</si>
  <si>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</si>
  <si>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</si>
  <si>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</si>
  <si>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</si>
  <si>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</si>
  <si>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</si>
  <si>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</si>
  <si>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I. OPĆI DIO</t>
  </si>
  <si>
    <t>Materijalni rashodi</t>
  </si>
  <si>
    <t>Pomoći iz inozemstva i od subjekata unutar općeg proračuna</t>
  </si>
  <si>
    <t>PRIJENOS SREDSTAVA IZ PRETHODNE GODINE</t>
  </si>
  <si>
    <t xml:space="preserve"> Prihodi od prodaje proizvoda i robe te pruženih usluga i prihodi od donacija</t>
  </si>
  <si>
    <t>1 Opći prihodi i primici</t>
  </si>
  <si>
    <t>11 Opći prihodi i primici</t>
  </si>
  <si>
    <t>12 Sredstva učešća za pomoći</t>
  </si>
  <si>
    <t>3 Vlastiti prihodi</t>
  </si>
  <si>
    <t>31 Vlastiti prihodi</t>
  </si>
  <si>
    <t>Prihodi od prodaje nefinancijske imovine</t>
  </si>
  <si>
    <t>Prihodi od prodaje proizvedene dugotrajne imovine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</si>
  <si>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</si>
  <si>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</si>
  <si>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</si>
  <si>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</si>
  <si>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</si>
  <si>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</si>
  <si>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od prodaje proizvoda i robe te pruženih usluga</t>
  </si>
  <si>
    <t>Prihodi od prodaje građevinskih objekata</t>
  </si>
  <si>
    <t>Plaće (Bruto)</t>
  </si>
  <si>
    <t>Plaće za redovan rad</t>
  </si>
  <si>
    <t>Naknade troškova zaposlenima</t>
  </si>
  <si>
    <t>Službena putovanja</t>
  </si>
  <si>
    <t xml:space="preserve">UKUPNO PRIHODI </t>
  </si>
  <si>
    <t>UKUPNO RASHODI</t>
  </si>
  <si>
    <t>UKUPNO PRIHODI</t>
  </si>
  <si>
    <t>RAZLIKA PRIMITAKA I IZDATAKA</t>
  </si>
  <si>
    <t>SAŽETAK  RAČUNA PRIHODA I RASHODA I RAČUNA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</si>
  <si>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</si>
  <si>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</si>
  <si>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</si>
  <si>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</si>
  <si>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</si>
  <si>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</si>
  <si>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</si>
  <si>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>4 Prihodi za posebne namjene</t>
  </si>
  <si>
    <t>41 Prihodi od igara na sreću</t>
  </si>
  <si>
    <t>43 Ostali prihodi za posebne namjene</t>
  </si>
  <si>
    <t>5 Pomoći</t>
  </si>
  <si>
    <t>51 Pomoći EU</t>
  </si>
  <si>
    <t>52 Ostale pomoći i darovnice</t>
  </si>
  <si>
    <t>56 Fondovi EU
561 Europski kohezijski fond (ESF)</t>
  </si>
  <si>
    <t>6 Donacije</t>
  </si>
  <si>
    <t>61 Donacije</t>
  </si>
  <si>
    <t>03 Javni red i sigurnost</t>
  </si>
  <si>
    <t>033 Sudovi</t>
  </si>
  <si>
    <t>034 Zatvori</t>
  </si>
  <si>
    <t>036 Rashodi za javni red i sigurnost koji nisu drugdje svrstani</t>
  </si>
  <si>
    <t>01 Opće i javne usluge</t>
  </si>
  <si>
    <t xml:space="preserve">013 Opće usluge </t>
  </si>
  <si>
    <t>Prihodi od poreza</t>
  </si>
  <si>
    <t>Porezi na robu i usluge</t>
  </si>
  <si>
    <t xml:space="preserve">Pomoći prorčaunu iz drugih prorčauna i izvanproračunskim korisnicima </t>
  </si>
  <si>
    <t xml:space="preserve">Pomoći proračunskim korisnicima iz proračuna koji im nije nadležan </t>
  </si>
  <si>
    <t>Prijenosi između proračunskih korisnika istog proračuna</t>
  </si>
  <si>
    <t>Prihodi od imovine</t>
  </si>
  <si>
    <t>Prihodi od financijske imovine</t>
  </si>
  <si>
    <t>Donacije od pravnih i fizičkih osoba izvan općeg proračuna i povrat donacija po protestiranim jamstvima</t>
  </si>
  <si>
    <t>Tekuće donacije</t>
  </si>
  <si>
    <t>Prihodi iz nadležnog proračuna i od HZZO-a temeljem ugovornih obveza</t>
  </si>
  <si>
    <t>Prihodi iz nadležnog proračuna za financiranje redovne djelatnosti proračunskih korisnika</t>
  </si>
  <si>
    <t>Plaće za prekovremeni rad</t>
  </si>
  <si>
    <t>Ostali rashodi za zaposlene</t>
  </si>
  <si>
    <t>Doprinosi na plaće</t>
  </si>
  <si>
    <t>Doprinosi za mirovinsko osiguranje</t>
  </si>
  <si>
    <t>Doprinosi za obvezno zdravstveno osiguranje</t>
  </si>
  <si>
    <t>Naknade za prijevoz, za rad na terenu i odvojeni život</t>
  </si>
  <si>
    <t>Stručno usavršavanje zaposlenika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</si>
  <si>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</si>
  <si>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</si>
  <si>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</si>
  <si>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</si>
  <si>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</si>
  <si>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</si>
  <si>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</si>
  <si>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</si>
  <si>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</si>
  <si>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</si>
  <si>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</si>
  <si>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</si>
  <si>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</si>
  <si>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</si>
  <si>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</si>
  <si>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</si>
  <si>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</si>
  <si>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troškova osobama izvan radnog odnosa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</si>
  <si>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</si>
  <si>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</si>
  <si>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</si>
  <si>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</si>
  <si>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</si>
  <si>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Ostali nespomenuti rashodi poslovanja</t>
  </si>
  <si>
    <t>Financijski rashodi</t>
  </si>
  <si>
    <t>Kamate za primljene kredite i zajmove</t>
  </si>
  <si>
    <t>Ostali financijski rashodi</t>
  </si>
  <si>
    <t>Bankarske usluge i usluge platnog prometa</t>
  </si>
  <si>
    <t>Rashodi za nabavu proizvedene dugotrajne imovine</t>
  </si>
  <si>
    <t>Postrojenja i oprema</t>
  </si>
  <si>
    <t>Uredska oprema i namještaj</t>
  </si>
  <si>
    <t>Komunikacijska oprema</t>
  </si>
  <si>
    <t>Oprema za održavanje i zaštitu</t>
  </si>
  <si>
    <t>Medicinska i laboratorijska oprema</t>
  </si>
  <si>
    <t>Instrumenti, uređaji i strojevi</t>
  </si>
  <si>
    <t>Uređaji, strojevi i oprema za ostale namjene</t>
  </si>
  <si>
    <t>Prijevozna sredstva</t>
  </si>
  <si>
    <t>Prijevozna sredstva u cestovnom prometu</t>
  </si>
  <si>
    <t>Rashodi za dodatna ulaganja u nefinancijskoj imovini</t>
  </si>
  <si>
    <t>IZVRŠAVANJE KAZNE ZATVORA, MJERE PRITVORA I ODGOJNE MJERE</t>
  </si>
  <si>
    <t>Opći prihodi i primici</t>
  </si>
  <si>
    <t>Plaće za posebne uvjete rada</t>
  </si>
  <si>
    <t>Kamate za primljene zajmove od trgovačkih društava i obrtnika izvan javnog sektora</t>
  </si>
  <si>
    <t>Dodatna ulaganja na građevinskim objektima</t>
  </si>
  <si>
    <t>Prihodi od igara na sreću</t>
  </si>
  <si>
    <t>Ostali rashodi</t>
  </si>
  <si>
    <t>Tekuće donacije u novcu</t>
  </si>
  <si>
    <t>Sportska i glazbena oprema</t>
  </si>
  <si>
    <t>Osnovno stado</t>
  </si>
  <si>
    <t>Dodatna ulaganja na postrojenjima i opremi</t>
  </si>
  <si>
    <t>Dodatna ulaganja za ostalu nefinancijsku imovinu</t>
  </si>
  <si>
    <t>UKUPNO</t>
  </si>
  <si>
    <t xml:space="preserve"> </t>
  </si>
  <si>
    <t xml:space="preserve">Kazne, upravne mjere i ostali prihodi </t>
  </si>
  <si>
    <t>Ostali prihodi</t>
  </si>
  <si>
    <t>Prihodi od prodaje prijevoznih sredstava</t>
  </si>
  <si>
    <t xml:space="preserve">Prihodi od prodaje višegodišnjih nasada i osnovnog stada </t>
  </si>
  <si>
    <t>HRK</t>
  </si>
  <si>
    <t>UKUPNO EUR</t>
  </si>
  <si>
    <t>Zaokruženo</t>
  </si>
  <si>
    <t>IZVRŠENJE 1.1.-30.6.2022.</t>
  </si>
  <si>
    <t>1.1-30.6.2022.</t>
  </si>
  <si>
    <t>DP 11 6711</t>
  </si>
  <si>
    <t>DP 11 6712</t>
  </si>
  <si>
    <t>UKUPNO HRK</t>
  </si>
  <si>
    <t>EUR</t>
  </si>
  <si>
    <t>A630000/
A630113</t>
  </si>
  <si>
    <t xml:space="preserve">Razdjel </t>
  </si>
  <si>
    <t>Glava</t>
  </si>
  <si>
    <t>10915 ZATVORI I KAZNIONICE</t>
  </si>
  <si>
    <t>RKP i 
naziv KT</t>
  </si>
  <si>
    <t>Program</t>
  </si>
  <si>
    <t>2809 UPRAVLJANJE ZATVORSKIM I PROBACIJSKIM SUSTAVOM</t>
  </si>
  <si>
    <t>IZVOR  11</t>
  </si>
  <si>
    <t>IZVOR  41</t>
  </si>
  <si>
    <t xml:space="preserve">IZVOR  31 </t>
  </si>
  <si>
    <t>Vlastiti prihodi</t>
  </si>
  <si>
    <t>IZVOR 43</t>
  </si>
  <si>
    <t>Ostali prihodi za posebne namjene</t>
  </si>
  <si>
    <t>IZVOR 52</t>
  </si>
  <si>
    <t>Ostale pomoći</t>
  </si>
  <si>
    <t>IZVOR 61</t>
  </si>
  <si>
    <t>Donacije</t>
  </si>
  <si>
    <t>Zatvori i kaznionice</t>
  </si>
  <si>
    <t>A630000</t>
  </si>
  <si>
    <t>Rashodi za dodatna ulaganja na nefinancijskoj imovini</t>
  </si>
  <si>
    <t>A630113</t>
  </si>
  <si>
    <t>IZVRŠAVANJE KAZNE ZATVORA, MJERE PRITVORA I ODGOJNE MJERE (IZ EVIDENCIJSKIH PRIHODA)</t>
  </si>
  <si>
    <t>Višegodišnji nasadi i osnovno stado</t>
  </si>
  <si>
    <t>DP 11 razred 3</t>
  </si>
  <si>
    <t>DP 11 razred 4</t>
  </si>
  <si>
    <t>A1. PRIHODI I RASHODI PREMA EKONOMSKOJ KLASIFIKACIJI</t>
  </si>
  <si>
    <t>A2. PRIHODI I RASHODI PREMA IZVORIMA FINANCIRANJA</t>
  </si>
  <si>
    <t>A3. RASHODI PREMA FUNKCIJSKOJ KLASIFIKACIJI</t>
  </si>
  <si>
    <t>Razred</t>
  </si>
  <si>
    <t>Skupina</t>
  </si>
  <si>
    <t>Izvor</t>
  </si>
  <si>
    <t xml:space="preserve"> Prihodi od upravnih i administrativnih pristojbi, pristojbi po posebnim propisima i naknada</t>
  </si>
  <si>
    <t>NAZIV KT</t>
  </si>
  <si>
    <t>3236- ZATVOR U GOSPIĆU</t>
  </si>
  <si>
    <t xml:space="preserve">   ZATVOR U GOSPIĆU</t>
  </si>
  <si>
    <t xml:space="preserve"> ZATVOR U GOSPIĆU</t>
  </si>
  <si>
    <t xml:space="preserve">                                 </t>
  </si>
  <si>
    <t>POVEĆANJE/ SMANJENJE</t>
  </si>
  <si>
    <t>109 MINISTARSTVO PRAVOSUĐA, UPRAVE I DIGITALNE TRANSFORMACIJE</t>
  </si>
  <si>
    <t>INDEKS</t>
  </si>
  <si>
    <t>FINANCIJSKI PLAN 2025.</t>
  </si>
  <si>
    <t xml:space="preserve"> IZMJENE I DOPUNE FINANCIJSKOG PLANA ZA 2025. GODINU</t>
  </si>
  <si>
    <t>Građevinski objekti</t>
  </si>
  <si>
    <t>Poslovni objekti</t>
  </si>
  <si>
    <t>Kamate za primljene zajmove od trg. Društava i obrtnika</t>
  </si>
  <si>
    <t>Naknade za priređivanje igara na sreću</t>
  </si>
  <si>
    <t>II. IZMJENE I DOPUNE FINANCIJSKOG PLANA ZA 2025. GODINU</t>
  </si>
  <si>
    <t xml:space="preserve"> II. IZMJENE I DOPUNE FINANCIJSKOG PLANA ZA 2025. GODINU</t>
  </si>
  <si>
    <t>II.  IZMJENE I DOPUNE FINANCIJSKOG PLANA ZA 2025.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</si>
</sst>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"/>
  </numFmts>
  <fonts count="6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Times New Roman"/>
      <family val="1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u/>
      <sz val="10"/>
      <color indexed="12"/>
      <name val="Arial"/>
      <family val="2"/>
    </font>
    <font>
      <sz val="11"/>
      <color rgb="FFFF0000"/>
      <name val="Calibri"/>
      <family val="2"/>
      <charset val="238"/>
      <scheme val="minor"/>
    </font>
    <font>
      <sz val="8"/>
      <name val="Arial"/>
      <family val="2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</font>
    <font>
      <b/>
      <sz val="8"/>
      <name val="Arial"/>
      <family val="2"/>
      <charset val="238"/>
    </font>
    <font>
      <sz val="8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theme="8" tint="-0.249977111117893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0"/>
      <color theme="8" tint="-0.249977111117893"/>
      <name val="Arial"/>
      <family val="2"/>
      <charset val="238"/>
    </font>
    <font>
      <i/>
      <sz val="10"/>
      <color theme="8" tint="-0.249977111117893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rgb="FFFF0000"/>
      <name val="Arial"/>
      <family val="2"/>
    </font>
    <font>
      <sz val="8"/>
      <color rgb="FFFF0000"/>
      <name val="Arial"/>
      <family val="2"/>
    </font>
    <font>
      <b/>
      <sz val="8"/>
      <color rgb="FFC00000"/>
      <name val="Arial"/>
      <family val="2"/>
      <charset val="238"/>
    </font>
    <font>
      <b/>
      <sz val="9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rgb="FFC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i/>
      <sz val="10"/>
      <color rgb="FF002060"/>
      <name val="Arial"/>
      <family val="2"/>
      <charset val="238"/>
    </font>
    <font>
      <sz val="8"/>
      <color theme="1"/>
      <name val="Arial"/>
      <family val="2"/>
    </font>
    <font>
      <b/>
      <sz val="11"/>
      <name val="Arial"/>
      <family val="2"/>
      <charset val="238"/>
    </font>
    <font>
      <sz val="10"/>
      <name val="Arial"/>
      <family val="2"/>
    </font>
    <font>
      <b/>
      <sz val="10"/>
      <color rgb="FFC00000"/>
      <name val="Arial"/>
      <family val="2"/>
    </font>
    <font>
      <sz val="8"/>
      <name val="Arial"/>
      <family val="2"/>
      <charset val="238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name val="Arial"/>
      <family val="2"/>
      <charset val="238"/>
    </font>
    <font>
      <b/>
      <sz val="9"/>
      <name val="Arial"/>
      <family val="2"/>
    </font>
    <font>
      <b/>
      <sz val="9"/>
      <color rgb="FF7030A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0"/>
      <color rgb="FF002060"/>
      <name val="Arial"/>
      <family val="2"/>
      <charset val="238"/>
    </font>
    <font>
      <i/>
      <sz val="11"/>
      <name val="Arial"/>
      <family val="2"/>
      <charset val="238"/>
    </font>
    <font>
      <b/>
      <sz val="11"/>
      <color rgb="FFC00000"/>
      <name val="Arial"/>
      <family val="2"/>
    </font>
    <font>
      <b/>
      <sz val="10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3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1"/>
      </patternFill>
    </fill>
    <fill>
      <patternFill patternType="solid">
        <fgColor rgb="FFFFFFCC"/>
        <bgColor indexed="64"/>
      </patternFill>
    </fill>
    <fill>
      <patternFill patternType="lightUp">
        <fgColor theme="2" tint="-9.9948118533890809E-2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1E8FF"/>
        <bgColor indexed="64"/>
      </patternFill>
    </fill>
    <fill>
      <patternFill patternType="solid">
        <fgColor rgb="FFFFFF9B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18"/>
      </right>
      <top style="medium">
        <color indexed="64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medium">
        <color indexed="64"/>
      </top>
      <bottom style="thin">
        <color indexed="18"/>
      </bottom>
      <diagonal/>
    </border>
    <border>
      <left style="medium">
        <color indexed="64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18"/>
      </right>
      <top style="thin">
        <color indexed="18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medium">
        <color indexed="64"/>
      </bottom>
      <diagonal/>
    </border>
    <border>
      <left style="medium">
        <color indexed="64"/>
      </left>
      <right style="thin">
        <color indexed="18"/>
      </right>
      <top/>
      <bottom style="thin">
        <color indexed="18"/>
      </bottom>
      <diagonal/>
    </border>
    <border>
      <left style="medium">
        <color indexed="64"/>
      </left>
      <right style="thin">
        <color indexed="18"/>
      </right>
      <top style="thin">
        <color indexed="18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1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18"/>
      </right>
      <top style="thin">
        <color indexed="1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thin">
        <color indexed="64"/>
      </right>
      <top/>
      <bottom style="thin">
        <color indexed="18"/>
      </bottom>
      <diagonal/>
    </border>
  </borders>
  <cellStyleXfs count="13">
    <xf numFmtId="0" fontId="0" fillId="0" borderId="0"/>
    <xf numFmtId="0" fontId="3" fillId="0" borderId="0"/>
    <xf numFmtId="0" fontId="3" fillId="0" borderId="0"/>
    <xf numFmtId="43" fontId="7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6" fillId="4" borderId="6" applyNumberFormat="0" applyProtection="0">
      <alignment horizontal="left" vertical="center" indent="1"/>
    </xf>
    <xf numFmtId="4" fontId="16" fillId="5" borderId="6" applyNumberFormat="0" applyProtection="0">
      <alignment vertical="center"/>
    </xf>
    <xf numFmtId="0" fontId="16" fillId="6" borderId="6" applyNumberFormat="0" applyProtection="0">
      <alignment horizontal="left" vertical="center" wrapText="1" indent="1"/>
    </xf>
    <xf numFmtId="0" fontId="16" fillId="7" borderId="6" applyNumberFormat="0" applyProtection="0">
      <alignment horizontal="left" vertical="center" indent="1"/>
    </xf>
    <xf numFmtId="4" fontId="16" fillId="0" borderId="6" applyNumberFormat="0" applyProtection="0">
      <alignment horizontal="right" vertical="center"/>
    </xf>
    <xf numFmtId="0" fontId="50" fillId="0" borderId="0"/>
    <xf numFmtId="43" fontId="7" fillId="0" borderId="0" applyFont="0" applyFill="0" applyBorder="0" applyAlignment="0" applyProtection="0"/>
  </cellStyleXfs>
  <cellXfs count="469">
    <xf numFmtId="0" fontId="0" fillId="0" borderId="0" xfId="0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 indent="1"/>
    </xf>
    <xf numFmtId="0" fontId="8" fillId="2" borderId="3" xfId="0" applyFont="1" applyFill="1" applyBorder="1" applyAlignment="1">
      <alignment horizontal="left" vertical="center" wrapText="1" indent="1"/>
    </xf>
    <xf numFmtId="0" fontId="7" fillId="2" borderId="3" xfId="0" quotePrefix="1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vertical="top" wrapText="1"/>
    </xf>
    <xf numFmtId="0" fontId="12" fillId="2" borderId="3" xfId="0" applyFont="1" applyFill="1" applyBorder="1" applyAlignment="1">
      <alignment horizontal="center" vertical="center" wrapText="1"/>
    </xf>
    <xf numFmtId="0" fontId="12" fillId="0" borderId="3" xfId="0" quotePrefix="1" applyFont="1" applyBorder="1" applyAlignment="1">
      <alignment horizontal="center" vertical="center" wrapText="1"/>
    </xf>
    <xf numFmtId="0" fontId="12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2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3" fontId="6" fillId="2" borderId="3" xfId="0" applyNumberFormat="1" applyFont="1" applyFill="1" applyBorder="1" applyAlignment="1">
      <alignment horizontal="right"/>
    </xf>
    <xf numFmtId="0" fontId="17" fillId="0" borderId="0" xfId="0" applyFont="1"/>
    <xf numFmtId="4" fontId="7" fillId="0" borderId="3" xfId="0" applyNumberFormat="1" applyFont="1" applyBorder="1" applyAlignment="1">
      <alignment vertical="center"/>
    </xf>
    <xf numFmtId="4" fontId="7" fillId="3" borderId="3" xfId="0" applyNumberFormat="1" applyFont="1" applyFill="1" applyBorder="1" applyAlignment="1">
      <alignment vertical="center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horizontal="left" wrapText="1"/>
    </xf>
    <xf numFmtId="0" fontId="8" fillId="8" borderId="3" xfId="0" quotePrefix="1" applyFont="1" applyFill="1" applyBorder="1" applyAlignment="1">
      <alignment horizontal="left" vertical="center" wrapText="1" indent="1"/>
    </xf>
    <xf numFmtId="0" fontId="8" fillId="8" borderId="3" xfId="0" applyFont="1" applyFill="1" applyBorder="1" applyAlignment="1">
      <alignment horizontal="left" vertical="center" wrapText="1" indent="1"/>
    </xf>
    <xf numFmtId="0" fontId="8" fillId="8" borderId="3" xfId="0" applyFont="1" applyFill="1" applyBorder="1" applyAlignment="1">
      <alignment horizontal="left" vertical="center" indent="1"/>
    </xf>
    <xf numFmtId="0" fontId="7" fillId="8" borderId="3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indent="1"/>
    </xf>
    <xf numFmtId="0" fontId="8" fillId="8" borderId="3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23" fillId="2" borderId="3" xfId="0" quotePrefix="1" applyFont="1" applyFill="1" applyBorder="1" applyAlignment="1">
      <alignment horizontal="left" vertical="center"/>
    </xf>
    <xf numFmtId="0" fontId="15" fillId="0" borderId="0" xfId="0" applyFont="1"/>
    <xf numFmtId="0" fontId="23" fillId="2" borderId="3" xfId="0" quotePrefix="1" applyFont="1" applyFill="1" applyBorder="1" applyAlignment="1">
      <alignment horizontal="left" vertical="center" wrapText="1"/>
    </xf>
    <xf numFmtId="0" fontId="7" fillId="2" borderId="0" xfId="0" quotePrefix="1" applyFont="1" applyFill="1" applyAlignment="1">
      <alignment horizontal="left" vertical="center"/>
    </xf>
    <xf numFmtId="0" fontId="7" fillId="2" borderId="0" xfId="0" quotePrefix="1" applyFont="1" applyFill="1" applyAlignment="1">
      <alignment horizontal="left" vertical="center" wrapText="1"/>
    </xf>
    <xf numFmtId="3" fontId="3" fillId="2" borderId="0" xfId="0" applyNumberFormat="1" applyFont="1" applyFill="1" applyAlignment="1">
      <alignment horizontal="right"/>
    </xf>
    <xf numFmtId="0" fontId="25" fillId="2" borderId="3" xfId="0" quotePrefix="1" applyFont="1" applyFill="1" applyBorder="1" applyAlignment="1">
      <alignment horizontal="left" vertical="center"/>
    </xf>
    <xf numFmtId="0" fontId="25" fillId="2" borderId="3" xfId="0" quotePrefix="1" applyFont="1" applyFill="1" applyBorder="1" applyAlignment="1">
      <alignment horizontal="left" vertical="center" wrapText="1"/>
    </xf>
    <xf numFmtId="0" fontId="28" fillId="0" borderId="0" xfId="0" applyFont="1"/>
    <xf numFmtId="4" fontId="9" fillId="9" borderId="3" xfId="0" applyNumberFormat="1" applyFont="1" applyFill="1" applyBorder="1" applyAlignment="1">
      <alignment horizontal="left" vertical="center" wrapText="1"/>
    </xf>
    <xf numFmtId="4" fontId="6" fillId="9" borderId="3" xfId="0" applyNumberFormat="1" applyFont="1" applyFill="1" applyBorder="1" applyAlignment="1">
      <alignment horizontal="right"/>
    </xf>
    <xf numFmtId="4" fontId="7" fillId="9" borderId="3" xfId="0" applyNumberFormat="1" applyFont="1" applyFill="1" applyBorder="1" applyAlignment="1">
      <alignment vertical="center" wrapText="1"/>
    </xf>
    <xf numFmtId="4" fontId="3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0" fillId="0" borderId="0" xfId="0" applyNumberFormat="1"/>
    <xf numFmtId="4" fontId="3" fillId="2" borderId="10" xfId="0" applyNumberFormat="1" applyFont="1" applyFill="1" applyBorder="1" applyAlignment="1">
      <alignment horizontal="right"/>
    </xf>
    <xf numFmtId="4" fontId="6" fillId="2" borderId="7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0" fontId="16" fillId="11" borderId="6" xfId="8" quotePrefix="1" applyFill="1" applyAlignment="1">
      <alignment horizontal="left" vertical="center" indent="1"/>
    </xf>
    <xf numFmtId="0" fontId="16" fillId="0" borderId="6" xfId="9" quotePrefix="1" applyFill="1">
      <alignment horizontal="left" vertical="center" indent="1"/>
    </xf>
    <xf numFmtId="0" fontId="21" fillId="10" borderId="6" xfId="6" quotePrefix="1" applyNumberFormat="1" applyFont="1" applyFill="1" applyAlignment="1">
      <alignment horizontal="center" vertical="center"/>
    </xf>
    <xf numFmtId="1" fontId="20" fillId="0" borderId="6" xfId="9" quotePrefix="1" applyNumberFormat="1" applyFont="1" applyFill="1" applyAlignment="1">
      <alignment horizontal="right" vertical="center" indent="1"/>
    </xf>
    <xf numFmtId="4" fontId="16" fillId="5" borderId="6" xfId="7" applyNumberFormat="1">
      <alignment vertical="center"/>
    </xf>
    <xf numFmtId="4" fontId="16" fillId="0" borderId="6" xfId="10" applyNumberFormat="1">
      <alignment horizontal="right" vertical="center"/>
    </xf>
    <xf numFmtId="1" fontId="29" fillId="0" borderId="6" xfId="9" quotePrefix="1" applyNumberFormat="1" applyFont="1" applyFill="1" applyAlignment="1">
      <alignment horizontal="right" vertical="center" indent="1"/>
    </xf>
    <xf numFmtId="0" fontId="30" fillId="0" borderId="6" xfId="9" quotePrefix="1" applyFont="1" applyFill="1">
      <alignment horizontal="left" vertical="center" indent="1"/>
    </xf>
    <xf numFmtId="0" fontId="16" fillId="0" borderId="6" xfId="9" quotePrefix="1" applyFill="1" applyAlignment="1">
      <alignment horizontal="left" vertical="center" wrapText="1" indent="1"/>
    </xf>
    <xf numFmtId="1" fontId="19" fillId="0" borderId="6" xfId="9" quotePrefix="1" applyNumberFormat="1" applyFont="1" applyFill="1" applyAlignment="1">
      <alignment horizontal="right" vertical="center" indent="1"/>
    </xf>
    <xf numFmtId="0" fontId="21" fillId="0" borderId="6" xfId="9" quotePrefix="1" applyFont="1" applyFill="1">
      <alignment horizontal="left" vertical="center" indent="1"/>
    </xf>
    <xf numFmtId="4" fontId="21" fillId="5" borderId="6" xfId="7" applyNumberFormat="1" applyFont="1">
      <alignment vertical="center"/>
    </xf>
    <xf numFmtId="3" fontId="21" fillId="5" borderId="6" xfId="7" applyNumberFormat="1" applyFont="1">
      <alignment vertical="center"/>
    </xf>
    <xf numFmtId="4" fontId="31" fillId="0" borderId="6" xfId="7" applyNumberFormat="1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4" fontId="21" fillId="12" borderId="6" xfId="7" applyNumberFormat="1" applyFont="1" applyFill="1">
      <alignment vertical="center"/>
    </xf>
    <xf numFmtId="4" fontId="16" fillId="12" borderId="6" xfId="10" applyNumberFormat="1" applyFill="1">
      <alignment horizontal="right" vertical="center"/>
    </xf>
    <xf numFmtId="4" fontId="16" fillId="13" borderId="6" xfId="10" applyNumberFormat="1" applyFill="1">
      <alignment horizontal="right" vertical="center"/>
    </xf>
    <xf numFmtId="3" fontId="21" fillId="13" borderId="6" xfId="7" applyNumberFormat="1" applyFont="1" applyFill="1">
      <alignment vertical="center"/>
    </xf>
    <xf numFmtId="3" fontId="16" fillId="13" borderId="6" xfId="10" applyNumberFormat="1" applyFill="1">
      <alignment horizontal="right" vertical="center"/>
    </xf>
    <xf numFmtId="4" fontId="21" fillId="13" borderId="6" xfId="7" applyNumberFormat="1" applyFont="1" applyFill="1">
      <alignment vertical="center"/>
    </xf>
    <xf numFmtId="4" fontId="16" fillId="13" borderId="6" xfId="7" applyNumberFormat="1" applyFill="1">
      <alignment vertical="center"/>
    </xf>
    <xf numFmtId="1" fontId="19" fillId="0" borderId="8" xfId="9" quotePrefix="1" applyNumberFormat="1" applyFont="1" applyFill="1" applyBorder="1" applyAlignment="1">
      <alignment horizontal="right" vertical="center" indent="1"/>
    </xf>
    <xf numFmtId="0" fontId="21" fillId="0" borderId="8" xfId="9" quotePrefix="1" applyFont="1" applyFill="1" applyBorder="1">
      <alignment horizontal="left" vertical="center" indent="1"/>
    </xf>
    <xf numFmtId="4" fontId="21" fillId="5" borderId="8" xfId="7" applyNumberFormat="1" applyFont="1" applyBorder="1">
      <alignment vertical="center"/>
    </xf>
    <xf numFmtId="4" fontId="21" fillId="13" borderId="8" xfId="7" applyNumberFormat="1" applyFont="1" applyFill="1" applyBorder="1">
      <alignment vertical="center"/>
    </xf>
    <xf numFmtId="1" fontId="20" fillId="0" borderId="9" xfId="9" quotePrefix="1" applyNumberFormat="1" applyFont="1" applyFill="1" applyBorder="1" applyAlignment="1">
      <alignment horizontal="right" vertical="center" indent="1"/>
    </xf>
    <xf numFmtId="0" fontId="16" fillId="0" borderId="9" xfId="9" quotePrefix="1" applyFill="1" applyBorder="1">
      <alignment horizontal="left" vertical="center" indent="1"/>
    </xf>
    <xf numFmtId="3" fontId="16" fillId="13" borderId="9" xfId="10" applyNumberFormat="1" applyFill="1" applyBorder="1">
      <alignment horizontal="right" vertical="center"/>
    </xf>
    <xf numFmtId="4" fontId="31" fillId="0" borderId="12" xfId="7" applyNumberFormat="1" applyFont="1" applyFill="1" applyBorder="1" applyAlignment="1">
      <alignment horizontal="center" vertical="center"/>
    </xf>
    <xf numFmtId="4" fontId="16" fillId="0" borderId="9" xfId="10" applyNumberFormat="1" applyBorder="1">
      <alignment horizontal="right" vertical="center"/>
    </xf>
    <xf numFmtId="164" fontId="16" fillId="0" borderId="6" xfId="10" applyNumberFormat="1">
      <alignment horizontal="right" vertical="center"/>
    </xf>
    <xf numFmtId="164" fontId="0" fillId="0" borderId="0" xfId="0" applyNumberFormat="1"/>
    <xf numFmtId="4" fontId="21" fillId="14" borderId="6" xfId="7" applyNumberFormat="1" applyFont="1" applyFill="1">
      <alignment vertical="center"/>
    </xf>
    <xf numFmtId="4" fontId="21" fillId="14" borderId="8" xfId="7" applyNumberFormat="1" applyFont="1" applyFill="1" applyBorder="1">
      <alignment vertical="center"/>
    </xf>
    <xf numFmtId="4" fontId="16" fillId="14" borderId="6" xfId="7" applyNumberFormat="1" applyFill="1">
      <alignment vertical="center"/>
    </xf>
    <xf numFmtId="0" fontId="17" fillId="0" borderId="0" xfId="0" applyFont="1" applyAlignment="1">
      <alignment horizontal="right"/>
    </xf>
    <xf numFmtId="0" fontId="17" fillId="0" borderId="5" xfId="0" applyFont="1" applyBorder="1" applyAlignment="1">
      <alignment horizontal="right"/>
    </xf>
    <xf numFmtId="4" fontId="18" fillId="0" borderId="0" xfId="10" applyNumberFormat="1" applyFont="1" applyBorder="1">
      <alignment horizontal="right" vertical="center"/>
    </xf>
    <xf numFmtId="4" fontId="17" fillId="0" borderId="0" xfId="0" applyNumberFormat="1" applyFont="1"/>
    <xf numFmtId="4" fontId="17" fillId="0" borderId="5" xfId="0" applyNumberFormat="1" applyFont="1" applyBorder="1"/>
    <xf numFmtId="0" fontId="17" fillId="0" borderId="5" xfId="0" applyFont="1" applyBorder="1"/>
    <xf numFmtId="164" fontId="33" fillId="0" borderId="0" xfId="0" applyNumberFormat="1" applyFont="1"/>
    <xf numFmtId="164" fontId="33" fillId="0" borderId="5" xfId="0" applyNumberFormat="1" applyFont="1" applyBorder="1"/>
    <xf numFmtId="0" fontId="34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0" fontId="16" fillId="11" borderId="6" xfId="8" quotePrefix="1" applyFill="1" applyAlignment="1">
      <alignment horizontal="center" vertical="center" wrapText="1"/>
    </xf>
    <xf numFmtId="0" fontId="33" fillId="0" borderId="0" xfId="0" applyFont="1"/>
    <xf numFmtId="4" fontId="9" fillId="2" borderId="3" xfId="0" applyNumberFormat="1" applyFont="1" applyFill="1" applyBorder="1" applyAlignment="1">
      <alignment horizontal="right"/>
    </xf>
    <xf numFmtId="164" fontId="21" fillId="5" borderId="6" xfId="7" applyNumberFormat="1" applyFont="1">
      <alignment vertical="center"/>
    </xf>
    <xf numFmtId="164" fontId="21" fillId="5" borderId="8" xfId="7" applyNumberFormat="1" applyFont="1" applyBorder="1">
      <alignment vertical="center"/>
    </xf>
    <xf numFmtId="164" fontId="16" fillId="5" borderId="6" xfId="7" applyNumberFormat="1">
      <alignment vertical="center"/>
    </xf>
    <xf numFmtId="0" fontId="21" fillId="10" borderId="6" xfId="6" quotePrefix="1" applyFont="1" applyFill="1" applyAlignment="1">
      <alignment horizontal="right" vertical="center" indent="1"/>
    </xf>
    <xf numFmtId="0" fontId="34" fillId="3" borderId="0" xfId="0" applyFont="1" applyFill="1" applyAlignment="1">
      <alignment horizontal="right"/>
    </xf>
    <xf numFmtId="4" fontId="33" fillId="3" borderId="0" xfId="0" applyNumberFormat="1" applyFont="1" applyFill="1" applyAlignment="1">
      <alignment horizontal="center" vertical="center"/>
    </xf>
    <xf numFmtId="0" fontId="36" fillId="3" borderId="0" xfId="0" applyFont="1" applyFill="1" applyAlignment="1">
      <alignment horizontal="center"/>
    </xf>
    <xf numFmtId="4" fontId="36" fillId="3" borderId="0" xfId="0" applyNumberFormat="1" applyFont="1" applyFill="1" applyAlignment="1">
      <alignment horizontal="center"/>
    </xf>
    <xf numFmtId="0" fontId="0" fillId="0" borderId="0" xfId="0" applyProtection="1">
      <protection locked="0"/>
    </xf>
    <xf numFmtId="4" fontId="3" fillId="2" borderId="3" xfId="0" applyNumberFormat="1" applyFont="1" applyFill="1" applyBorder="1" applyProtection="1">
      <protection locked="0"/>
    </xf>
    <xf numFmtId="4" fontId="3" fillId="2" borderId="3" xfId="0" applyNumberFormat="1" applyFont="1" applyFill="1" applyBorder="1" applyAlignment="1" applyProtection="1">
      <alignment horizontal="right"/>
      <protection locked="0"/>
    </xf>
    <xf numFmtId="4" fontId="16" fillId="0" borderId="6" xfId="10" applyNumberFormat="1" applyProtection="1">
      <alignment horizontal="right" vertical="center"/>
      <protection locked="0"/>
    </xf>
    <xf numFmtId="3" fontId="38" fillId="5" borderId="6" xfId="7" applyNumberFormat="1" applyFont="1">
      <alignment vertical="center"/>
    </xf>
    <xf numFmtId="3" fontId="38" fillId="13" borderId="6" xfId="7" applyNumberFormat="1" applyFont="1" applyFill="1">
      <alignment vertical="center"/>
    </xf>
    <xf numFmtId="164" fontId="38" fillId="5" borderId="6" xfId="7" applyNumberFormat="1" applyFont="1">
      <alignment vertical="center"/>
    </xf>
    <xf numFmtId="4" fontId="38" fillId="14" borderId="6" xfId="7" applyNumberFormat="1" applyFont="1" applyFill="1">
      <alignment vertical="center"/>
    </xf>
    <xf numFmtId="3" fontId="38" fillId="13" borderId="6" xfId="10" applyNumberFormat="1" applyFont="1" applyFill="1">
      <alignment horizontal="right" vertical="center"/>
    </xf>
    <xf numFmtId="4" fontId="38" fillId="0" borderId="6" xfId="10" applyNumberFormat="1" applyFont="1">
      <alignment horizontal="right" vertical="center"/>
    </xf>
    <xf numFmtId="164" fontId="38" fillId="0" borderId="6" xfId="10" applyNumberFormat="1" applyFont="1">
      <alignment horizontal="right" vertical="center"/>
    </xf>
    <xf numFmtId="4" fontId="21" fillId="15" borderId="8" xfId="7" applyNumberFormat="1" applyFont="1" applyFill="1" applyBorder="1">
      <alignment vertical="center"/>
    </xf>
    <xf numFmtId="4" fontId="21" fillId="16" borderId="8" xfId="7" applyNumberFormat="1" applyFont="1" applyFill="1" applyBorder="1">
      <alignment vertical="center"/>
    </xf>
    <xf numFmtId="4" fontId="16" fillId="15" borderId="6" xfId="7" applyNumberFormat="1" applyFill="1">
      <alignment vertical="center"/>
    </xf>
    <xf numFmtId="4" fontId="16" fillId="16" borderId="6" xfId="7" applyNumberFormat="1" applyFill="1">
      <alignment vertical="center"/>
    </xf>
    <xf numFmtId="4" fontId="16" fillId="10" borderId="11" xfId="10" applyNumberFormat="1" applyFill="1" applyBorder="1" applyProtection="1">
      <alignment horizontal="right" vertical="center"/>
      <protection locked="0"/>
    </xf>
    <xf numFmtId="4" fontId="28" fillId="0" borderId="3" xfId="0" applyNumberFormat="1" applyFont="1" applyBorder="1" applyAlignment="1" applyProtection="1">
      <alignment vertical="center" wrapText="1"/>
      <protection locked="0"/>
    </xf>
    <xf numFmtId="4" fontId="28" fillId="0" borderId="3" xfId="0" applyNumberFormat="1" applyFont="1" applyBorder="1" applyAlignment="1" applyProtection="1">
      <alignment horizontal="right"/>
      <protection locked="0"/>
    </xf>
    <xf numFmtId="4" fontId="39" fillId="2" borderId="3" xfId="0" applyNumberFormat="1" applyFont="1" applyFill="1" applyBorder="1" applyAlignment="1">
      <alignment vertical="center" wrapText="1"/>
    </xf>
    <xf numFmtId="0" fontId="9" fillId="0" borderId="0" xfId="0" applyFont="1" applyAlignment="1">
      <alignment vertical="top" wrapText="1"/>
    </xf>
    <xf numFmtId="43" fontId="18" fillId="0" borderId="3" xfId="3" applyFont="1" applyBorder="1" applyAlignment="1" applyProtection="1">
      <alignment horizontal="center" vertical="top"/>
    </xf>
    <xf numFmtId="43" fontId="18" fillId="0" borderId="3" xfId="4" applyNumberFormat="1" applyFont="1" applyBorder="1" applyAlignment="1" applyProtection="1"/>
    <xf numFmtId="43" fontId="40" fillId="0" borderId="0" xfId="3" applyFont="1" applyBorder="1"/>
    <xf numFmtId="0" fontId="18" fillId="0" borderId="3" xfId="3" applyNumberFormat="1" applyFont="1" applyBorder="1" applyAlignment="1" applyProtection="1">
      <alignment horizontal="center" vertical="top"/>
    </xf>
    <xf numFmtId="43" fontId="18" fillId="0" borderId="3" xfId="3" applyFont="1" applyBorder="1" applyProtection="1"/>
    <xf numFmtId="43" fontId="21" fillId="8" borderId="3" xfId="3" applyFont="1" applyFill="1" applyBorder="1" applyAlignment="1">
      <alignment horizontal="center" wrapText="1"/>
    </xf>
    <xf numFmtId="43" fontId="41" fillId="8" borderId="3" xfId="3" applyFont="1" applyFill="1" applyBorder="1" applyAlignment="1" applyProtection="1">
      <alignment horizontal="center" wrapText="1"/>
      <protection locked="0"/>
    </xf>
    <xf numFmtId="43" fontId="18" fillId="0" borderId="3" xfId="3" applyFont="1" applyBorder="1" applyAlignment="1" applyProtection="1">
      <alignment horizontal="left" wrapText="1"/>
    </xf>
    <xf numFmtId="49" fontId="42" fillId="0" borderId="3" xfId="3" applyNumberFormat="1" applyFont="1" applyBorder="1" applyAlignment="1" applyProtection="1">
      <alignment horizontal="left"/>
    </xf>
    <xf numFmtId="43" fontId="43" fillId="0" borderId="0" xfId="3" applyFont="1" applyBorder="1" applyAlignment="1">
      <alignment horizontal="left" wrapText="1"/>
    </xf>
    <xf numFmtId="49" fontId="43" fillId="0" borderId="0" xfId="3" applyNumberFormat="1" applyFont="1" applyBorder="1" applyAlignment="1">
      <alignment horizontal="left"/>
    </xf>
    <xf numFmtId="43" fontId="44" fillId="0" borderId="0" xfId="3" applyFont="1" applyBorder="1" applyAlignment="1" applyProtection="1">
      <alignment horizontal="left" wrapText="1"/>
    </xf>
    <xf numFmtId="49" fontId="44" fillId="0" borderId="0" xfId="3" applyNumberFormat="1" applyFont="1" applyBorder="1" applyAlignment="1" applyProtection="1">
      <alignment horizontal="left"/>
    </xf>
    <xf numFmtId="0" fontId="45" fillId="3" borderId="13" xfId="0" applyFont="1" applyFill="1" applyBorder="1" applyAlignment="1">
      <alignment horizontal="center" vertical="center" wrapText="1"/>
    </xf>
    <xf numFmtId="49" fontId="44" fillId="0" borderId="3" xfId="3" applyNumberFormat="1" applyFont="1" applyBorder="1" applyAlignment="1" applyProtection="1">
      <alignment horizontal="left"/>
    </xf>
    <xf numFmtId="0" fontId="45" fillId="3" borderId="3" xfId="0" applyFont="1" applyFill="1" applyBorder="1" applyAlignment="1">
      <alignment horizontal="center" vertical="center" wrapText="1"/>
    </xf>
    <xf numFmtId="3" fontId="17" fillId="0" borderId="0" xfId="0" applyNumberFormat="1" applyFont="1"/>
    <xf numFmtId="1" fontId="7" fillId="17" borderId="14" xfId="6" quotePrefix="1" applyNumberFormat="1" applyFont="1" applyFill="1" applyBorder="1" applyAlignment="1" applyProtection="1">
      <alignment horizontal="center" vertical="center"/>
    </xf>
    <xf numFmtId="0" fontId="46" fillId="17" borderId="15" xfId="6" quotePrefix="1" applyFont="1" applyFill="1" applyBorder="1" applyProtection="1">
      <alignment horizontal="left" vertical="center" indent="1"/>
    </xf>
    <xf numFmtId="0" fontId="18" fillId="18" borderId="16" xfId="8" quotePrefix="1" applyFont="1" applyFill="1" applyBorder="1" applyAlignment="1" applyProtection="1">
      <alignment horizontal="center" vertical="center"/>
    </xf>
    <xf numFmtId="0" fontId="18" fillId="18" borderId="6" xfId="8" quotePrefix="1" applyFont="1" applyFill="1" applyProtection="1">
      <alignment horizontal="left" vertical="center" wrapText="1" indent="1"/>
    </xf>
    <xf numFmtId="1" fontId="19" fillId="0" borderId="16" xfId="9" quotePrefix="1" applyNumberFormat="1" applyFont="1" applyFill="1" applyBorder="1" applyAlignment="1" applyProtection="1">
      <alignment horizontal="right" vertical="center"/>
    </xf>
    <xf numFmtId="0" fontId="19" fillId="0" borderId="6" xfId="9" quotePrefix="1" applyFont="1" applyFill="1" applyProtection="1">
      <alignment horizontal="left" vertical="center" indent="1"/>
    </xf>
    <xf numFmtId="3" fontId="47" fillId="8" borderId="17" xfId="0" applyNumberFormat="1" applyFont="1" applyFill="1" applyBorder="1"/>
    <xf numFmtId="1" fontId="18" fillId="0" borderId="16" xfId="9" quotePrefix="1" applyNumberFormat="1" applyFont="1" applyFill="1" applyBorder="1" applyAlignment="1">
      <alignment horizontal="right" vertical="center"/>
    </xf>
    <xf numFmtId="0" fontId="18" fillId="0" borderId="6" xfId="9" quotePrefix="1" applyFont="1" applyFill="1">
      <alignment horizontal="left" vertical="center" indent="1"/>
    </xf>
    <xf numFmtId="1" fontId="19" fillId="0" borderId="16" xfId="9" quotePrefix="1" applyNumberFormat="1" applyFont="1" applyFill="1" applyBorder="1" applyAlignment="1">
      <alignment horizontal="right" vertical="center"/>
    </xf>
    <xf numFmtId="0" fontId="19" fillId="0" borderId="6" xfId="9" quotePrefix="1" applyFont="1" applyFill="1">
      <alignment horizontal="left" vertical="center" indent="1"/>
    </xf>
    <xf numFmtId="0" fontId="18" fillId="0" borderId="6" xfId="9" quotePrefix="1" applyFont="1" applyFill="1" applyAlignment="1">
      <alignment horizontal="left" vertical="center" wrapText="1" indent="1"/>
    </xf>
    <xf numFmtId="0" fontId="42" fillId="0" borderId="6" xfId="9" quotePrefix="1" applyFont="1" applyFill="1" applyAlignment="1">
      <alignment horizontal="left" vertical="center" wrapText="1" indent="1"/>
    </xf>
    <xf numFmtId="1" fontId="18" fillId="0" borderId="18" xfId="9" quotePrefix="1" applyNumberFormat="1" applyFont="1" applyFill="1" applyBorder="1" applyAlignment="1">
      <alignment horizontal="right" vertical="center"/>
    </xf>
    <xf numFmtId="0" fontId="18" fillId="0" borderId="19" xfId="9" quotePrefix="1" applyFont="1" applyFill="1" applyBorder="1">
      <alignment horizontal="left" vertical="center" indent="1"/>
    </xf>
    <xf numFmtId="1" fontId="48" fillId="0" borderId="20" xfId="9" quotePrefix="1" applyNumberFormat="1" applyFont="1" applyFill="1" applyBorder="1" applyAlignment="1">
      <alignment horizontal="right" vertical="center"/>
    </xf>
    <xf numFmtId="0" fontId="48" fillId="0" borderId="8" xfId="9" quotePrefix="1" applyFont="1" applyFill="1" applyBorder="1">
      <alignment horizontal="left" vertical="center" indent="1"/>
    </xf>
    <xf numFmtId="1" fontId="18" fillId="0" borderId="21" xfId="9" quotePrefix="1" applyNumberFormat="1" applyFont="1" applyFill="1" applyBorder="1" applyAlignment="1">
      <alignment horizontal="right" vertical="center"/>
    </xf>
    <xf numFmtId="0" fontId="18" fillId="0" borderId="9" xfId="9" quotePrefix="1" applyFont="1" applyFill="1" applyBorder="1">
      <alignment horizontal="left" vertical="center" indent="1"/>
    </xf>
    <xf numFmtId="1" fontId="19" fillId="18" borderId="20" xfId="8" quotePrefix="1" applyNumberFormat="1" applyFont="1" applyFill="1" applyBorder="1" applyAlignment="1">
      <alignment horizontal="right" vertical="center" wrapText="1"/>
    </xf>
    <xf numFmtId="0" fontId="19" fillId="18" borderId="8" xfId="8" quotePrefix="1" applyFont="1" applyFill="1" applyBorder="1">
      <alignment horizontal="left" vertical="center" wrapText="1" indent="1"/>
    </xf>
    <xf numFmtId="1" fontId="48" fillId="0" borderId="16" xfId="9" quotePrefix="1" applyNumberFormat="1" applyFont="1" applyFill="1" applyBorder="1" applyAlignment="1">
      <alignment horizontal="right" vertical="center"/>
    </xf>
    <xf numFmtId="0" fontId="48" fillId="0" borderId="6" xfId="9" quotePrefix="1" applyFont="1" applyFill="1">
      <alignment horizontal="left" vertical="center" indent="1"/>
    </xf>
    <xf numFmtId="0" fontId="42" fillId="0" borderId="6" xfId="9" quotePrefix="1" applyFont="1" applyFill="1">
      <alignment horizontal="left" vertical="center" indent="1"/>
    </xf>
    <xf numFmtId="0" fontId="0" fillId="0" borderId="22" xfId="0" applyBorder="1"/>
    <xf numFmtId="3" fontId="0" fillId="0" borderId="0" xfId="0" applyNumberFormat="1"/>
    <xf numFmtId="0" fontId="0" fillId="0" borderId="23" xfId="0" applyBorder="1"/>
    <xf numFmtId="3" fontId="45" fillId="3" borderId="26" xfId="0" applyNumberFormat="1" applyFont="1" applyFill="1" applyBorder="1" applyAlignment="1">
      <alignment horizontal="center" vertical="center" wrapText="1"/>
    </xf>
    <xf numFmtId="3" fontId="45" fillId="3" borderId="27" xfId="0" applyNumberFormat="1" applyFont="1" applyFill="1" applyBorder="1" applyAlignment="1">
      <alignment horizontal="center" vertical="center" wrapText="1"/>
    </xf>
    <xf numFmtId="3" fontId="45" fillId="3" borderId="28" xfId="0" applyNumberFormat="1" applyFont="1" applyFill="1" applyBorder="1" applyAlignment="1">
      <alignment horizontal="center" vertical="center" wrapText="1"/>
    </xf>
    <xf numFmtId="3" fontId="45" fillId="3" borderId="29" xfId="0" applyNumberFormat="1" applyFont="1" applyFill="1" applyBorder="1" applyAlignment="1">
      <alignment horizontal="center" vertical="center" wrapText="1"/>
    </xf>
    <xf numFmtId="3" fontId="47" fillId="8" borderId="1" xfId="0" applyNumberFormat="1" applyFont="1" applyFill="1" applyBorder="1"/>
    <xf numFmtId="3" fontId="20" fillId="0" borderId="30" xfId="10" applyNumberFormat="1" applyFont="1" applyBorder="1" applyProtection="1">
      <alignment horizontal="right" vertical="center"/>
      <protection locked="0"/>
    </xf>
    <xf numFmtId="3" fontId="20" fillId="8" borderId="30" xfId="7" applyNumberFormat="1" applyFont="1" applyFill="1" applyBorder="1" applyProtection="1">
      <alignment vertical="center"/>
    </xf>
    <xf numFmtId="3" fontId="19" fillId="18" borderId="16" xfId="7" applyNumberFormat="1" applyFont="1" applyFill="1" applyBorder="1" applyProtection="1">
      <alignment vertical="center"/>
    </xf>
    <xf numFmtId="3" fontId="19" fillId="8" borderId="16" xfId="7" applyNumberFormat="1" applyFont="1" applyFill="1" applyBorder="1" applyProtection="1">
      <alignment vertical="center"/>
    </xf>
    <xf numFmtId="3" fontId="20" fillId="0" borderId="16" xfId="10" applyNumberFormat="1" applyFont="1" applyBorder="1" applyProtection="1">
      <alignment horizontal="right" vertical="center"/>
      <protection locked="0"/>
    </xf>
    <xf numFmtId="3" fontId="47" fillId="8" borderId="32" xfId="0" applyNumberFormat="1" applyFont="1" applyFill="1" applyBorder="1"/>
    <xf numFmtId="3" fontId="47" fillId="8" borderId="28" xfId="0" applyNumberFormat="1" applyFont="1" applyFill="1" applyBorder="1" applyAlignment="1">
      <alignment vertical="center"/>
    </xf>
    <xf numFmtId="3" fontId="47" fillId="8" borderId="33" xfId="0" applyNumberFormat="1" applyFont="1" applyFill="1" applyBorder="1" applyAlignment="1">
      <alignment vertical="center"/>
    </xf>
    <xf numFmtId="3" fontId="20" fillId="8" borderId="20" xfId="7" applyNumberFormat="1" applyFont="1" applyFill="1" applyBorder="1" applyProtection="1">
      <alignment vertical="center"/>
    </xf>
    <xf numFmtId="3" fontId="20" fillId="8" borderId="16" xfId="7" applyNumberFormat="1" applyFont="1" applyFill="1" applyBorder="1" applyProtection="1">
      <alignment vertical="center"/>
    </xf>
    <xf numFmtId="3" fontId="19" fillId="18" borderId="20" xfId="7" applyNumberFormat="1" applyFont="1" applyFill="1" applyBorder="1" applyProtection="1">
      <alignment vertical="center"/>
    </xf>
    <xf numFmtId="3" fontId="19" fillId="8" borderId="20" xfId="7" applyNumberFormat="1" applyFont="1" applyFill="1" applyBorder="1" applyProtection="1">
      <alignment vertical="center"/>
    </xf>
    <xf numFmtId="0" fontId="9" fillId="0" borderId="0" xfId="0" applyFont="1" applyAlignment="1">
      <alignment vertical="center"/>
    </xf>
    <xf numFmtId="0" fontId="9" fillId="3" borderId="1" xfId="0" applyFont="1" applyFill="1" applyBorder="1" applyAlignment="1">
      <alignment horizontal="left" vertical="center" wrapText="1"/>
    </xf>
    <xf numFmtId="0" fontId="32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vertical="center" wrapText="1"/>
    </xf>
    <xf numFmtId="0" fontId="52" fillId="3" borderId="3" xfId="0" applyFont="1" applyFill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right"/>
    </xf>
    <xf numFmtId="0" fontId="0" fillId="0" borderId="5" xfId="0" applyBorder="1"/>
    <xf numFmtId="0" fontId="9" fillId="2" borderId="7" xfId="0" quotePrefix="1" applyFont="1" applyFill="1" applyBorder="1" applyAlignment="1">
      <alignment horizontal="left" vertical="center"/>
    </xf>
    <xf numFmtId="0" fontId="7" fillId="2" borderId="7" xfId="0" quotePrefix="1" applyFont="1" applyFill="1" applyBorder="1" applyAlignment="1">
      <alignment horizontal="left" vertical="center"/>
    </xf>
    <xf numFmtId="0" fontId="8" fillId="2" borderId="7" xfId="0" quotePrefix="1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 wrapText="1"/>
    </xf>
    <xf numFmtId="4" fontId="9" fillId="2" borderId="7" xfId="0" applyNumberFormat="1" applyFont="1" applyFill="1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4" fontId="6" fillId="0" borderId="3" xfId="0" applyNumberFormat="1" applyFont="1" applyBorder="1"/>
    <xf numFmtId="0" fontId="9" fillId="0" borderId="1" xfId="0" applyFont="1" applyBorder="1" applyAlignment="1">
      <alignment horizontal="left" vertical="center" wrapText="1"/>
    </xf>
    <xf numFmtId="0" fontId="7" fillId="0" borderId="3" xfId="0" quotePrefix="1" applyFont="1" applyBorder="1" applyAlignment="1">
      <alignment horizontal="left" vertical="center"/>
    </xf>
    <xf numFmtId="0" fontId="28" fillId="0" borderId="3" xfId="0" quotePrefix="1" applyFont="1" applyBorder="1" applyAlignment="1">
      <alignment horizontal="left" vertical="center"/>
    </xf>
    <xf numFmtId="4" fontId="9" fillId="0" borderId="3" xfId="0" applyNumberFormat="1" applyFont="1" applyBorder="1" applyAlignment="1">
      <alignment horizontal="right"/>
    </xf>
    <xf numFmtId="0" fontId="8" fillId="0" borderId="3" xfId="0" quotePrefix="1" applyFont="1" applyBorder="1" applyAlignment="1">
      <alignment horizontal="left" vertical="center"/>
    </xf>
    <xf numFmtId="0" fontId="9" fillId="0" borderId="3" xfId="0" quotePrefix="1" applyFont="1" applyBorder="1" applyAlignment="1">
      <alignment horizontal="left" vertical="center"/>
    </xf>
    <xf numFmtId="0" fontId="13" fillId="0" borderId="3" xfId="0" quotePrefix="1" applyFont="1" applyBorder="1" applyAlignment="1">
      <alignment horizontal="left" vertical="center"/>
    </xf>
    <xf numFmtId="0" fontId="12" fillId="3" borderId="13" xfId="0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horizontal="right"/>
    </xf>
    <xf numFmtId="49" fontId="51" fillId="0" borderId="0" xfId="0" applyNumberFormat="1" applyFont="1" applyAlignment="1">
      <alignment horizontal="left" vertical="center" wrapText="1"/>
    </xf>
    <xf numFmtId="4" fontId="3" fillId="0" borderId="0" xfId="0" applyNumberFormat="1" applyFont="1" applyProtection="1">
      <protection locked="0"/>
    </xf>
    <xf numFmtId="0" fontId="7" fillId="0" borderId="0" xfId="0" quotePrefix="1" applyFont="1" applyAlignment="1">
      <alignment horizontal="left" vertical="center"/>
    </xf>
    <xf numFmtId="0" fontId="23" fillId="0" borderId="0" xfId="0" quotePrefix="1" applyFont="1" applyAlignment="1">
      <alignment horizontal="left" vertical="center"/>
    </xf>
    <xf numFmtId="0" fontId="7" fillId="0" borderId="0" xfId="2" applyFont="1" applyAlignment="1">
      <alignment horizontal="left" vertical="center" wrapText="1"/>
    </xf>
    <xf numFmtId="0" fontId="8" fillId="0" borderId="0" xfId="0" quotePrefix="1" applyFont="1" applyAlignment="1">
      <alignment horizontal="left" vertical="center"/>
    </xf>
    <xf numFmtId="0" fontId="9" fillId="0" borderId="0" xfId="0" quotePrefix="1" applyFont="1" applyAlignment="1">
      <alignment horizontal="left" vertical="center"/>
    </xf>
    <xf numFmtId="0" fontId="37" fillId="0" borderId="0" xfId="0" quotePrefix="1" applyFont="1" applyAlignment="1">
      <alignment horizontal="left" vertical="center"/>
    </xf>
    <xf numFmtId="0" fontId="3" fillId="0" borderId="0" xfId="2" applyAlignment="1">
      <alignment horizontal="left" vertical="center" wrapText="1"/>
    </xf>
    <xf numFmtId="0" fontId="7" fillId="0" borderId="37" xfId="0" quotePrefix="1" applyFont="1" applyBorder="1" applyAlignment="1">
      <alignment horizontal="left" vertical="center"/>
    </xf>
    <xf numFmtId="0" fontId="7" fillId="0" borderId="31" xfId="0" quotePrefix="1" applyFont="1" applyBorder="1" applyAlignment="1">
      <alignment horizontal="left" vertical="center"/>
    </xf>
    <xf numFmtId="0" fontId="7" fillId="0" borderId="5" xfId="0" quotePrefix="1" applyFont="1" applyBorder="1" applyAlignment="1">
      <alignment horizontal="left" vertical="center"/>
    </xf>
    <xf numFmtId="0" fontId="23" fillId="0" borderId="37" xfId="0" quotePrefix="1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7" fillId="0" borderId="1" xfId="0" quotePrefix="1" applyFont="1" applyBorder="1" applyAlignment="1">
      <alignment horizontal="left" vertical="center"/>
    </xf>
    <xf numFmtId="0" fontId="7" fillId="0" borderId="2" xfId="0" quotePrefix="1" applyFont="1" applyBorder="1" applyAlignment="1">
      <alignment horizontal="left" vertical="center"/>
    </xf>
    <xf numFmtId="0" fontId="7" fillId="0" borderId="2" xfId="2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7" fillId="0" borderId="38" xfId="0" quotePrefix="1" applyFont="1" applyBorder="1" applyAlignment="1">
      <alignment horizontal="left" vertical="center"/>
    </xf>
    <xf numFmtId="0" fontId="7" fillId="0" borderId="7" xfId="0" quotePrefix="1" applyFont="1" applyBorder="1" applyAlignment="1">
      <alignment horizontal="left" vertical="center"/>
    </xf>
    <xf numFmtId="0" fontId="23" fillId="0" borderId="38" xfId="0" quotePrefix="1" applyFont="1" applyBorder="1" applyAlignment="1">
      <alignment horizontal="left" vertical="center"/>
    </xf>
    <xf numFmtId="0" fontId="9" fillId="0" borderId="38" xfId="0" quotePrefix="1" applyFont="1" applyBorder="1" applyAlignment="1">
      <alignment horizontal="left" vertical="center"/>
    </xf>
    <xf numFmtId="0" fontId="25" fillId="0" borderId="38" xfId="0" quotePrefix="1" applyFont="1" applyBorder="1" applyAlignment="1">
      <alignment horizontal="left" vertical="center"/>
    </xf>
    <xf numFmtId="0" fontId="25" fillId="0" borderId="7" xfId="0" quotePrefix="1" applyFont="1" applyBorder="1" applyAlignment="1">
      <alignment horizontal="left" vertical="center"/>
    </xf>
    <xf numFmtId="0" fontId="7" fillId="0" borderId="38" xfId="0" applyFont="1" applyBorder="1" applyAlignment="1">
      <alignment horizontal="left" vertical="center" wrapText="1"/>
    </xf>
    <xf numFmtId="0" fontId="8" fillId="0" borderId="38" xfId="0" quotePrefix="1" applyFont="1" applyBorder="1" applyAlignment="1">
      <alignment horizontal="left" vertical="center"/>
    </xf>
    <xf numFmtId="4" fontId="3" fillId="0" borderId="38" xfId="0" applyNumberFormat="1" applyFont="1" applyBorder="1" applyProtection="1">
      <protection locked="0"/>
    </xf>
    <xf numFmtId="4" fontId="3" fillId="0" borderId="7" xfId="0" applyNumberFormat="1" applyFont="1" applyBorder="1" applyProtection="1">
      <protection locked="0"/>
    </xf>
    <xf numFmtId="4" fontId="6" fillId="0" borderId="38" xfId="0" applyNumberFormat="1" applyFont="1" applyBorder="1" applyAlignment="1">
      <alignment horizontal="right"/>
    </xf>
    <xf numFmtId="4" fontId="9" fillId="0" borderId="38" xfId="0" applyNumberFormat="1" applyFont="1" applyBorder="1" applyAlignment="1">
      <alignment horizontal="right"/>
    </xf>
    <xf numFmtId="4" fontId="6" fillId="0" borderId="13" xfId="0" applyNumberFormat="1" applyFont="1" applyBorder="1" applyAlignment="1">
      <alignment horizontal="right"/>
    </xf>
    <xf numFmtId="4" fontId="3" fillId="0" borderId="38" xfId="0" applyNumberFormat="1" applyFont="1" applyBorder="1" applyAlignment="1">
      <alignment horizontal="right"/>
    </xf>
    <xf numFmtId="0" fontId="9" fillId="8" borderId="1" xfId="0" applyFont="1" applyFill="1" applyBorder="1" applyAlignment="1">
      <alignment horizontal="left" vertical="center" wrapText="1"/>
    </xf>
    <xf numFmtId="0" fontId="9" fillId="8" borderId="3" xfId="0" applyFont="1" applyFill="1" applyBorder="1" applyAlignment="1">
      <alignment horizontal="left" vertical="center" wrapText="1"/>
    </xf>
    <xf numFmtId="0" fontId="9" fillId="8" borderId="2" xfId="0" applyFont="1" applyFill="1" applyBorder="1" applyAlignment="1">
      <alignment horizontal="left" vertical="center" wrapText="1"/>
    </xf>
    <xf numFmtId="0" fontId="7" fillId="8" borderId="2" xfId="0" applyFont="1" applyFill="1" applyBorder="1" applyAlignment="1">
      <alignment horizontal="left" vertical="center" wrapText="1"/>
    </xf>
    <xf numFmtId="4" fontId="6" fillId="8" borderId="3" xfId="0" applyNumberFormat="1" applyFont="1" applyFill="1" applyBorder="1"/>
    <xf numFmtId="4" fontId="6" fillId="8" borderId="3" xfId="0" applyNumberFormat="1" applyFont="1" applyFill="1" applyBorder="1" applyAlignment="1">
      <alignment horizontal="right"/>
    </xf>
    <xf numFmtId="0" fontId="7" fillId="0" borderId="2" xfId="0" quotePrefix="1" applyFont="1" applyBorder="1" applyAlignment="1">
      <alignment horizontal="left" vertical="center" wrapText="1"/>
    </xf>
    <xf numFmtId="0" fontId="23" fillId="0" borderId="1" xfId="0" quotePrefix="1" applyFont="1" applyBorder="1" applyAlignment="1">
      <alignment horizontal="left" vertical="center"/>
    </xf>
    <xf numFmtId="0" fontId="7" fillId="8" borderId="1" xfId="0" quotePrefix="1" applyFont="1" applyFill="1" applyBorder="1" applyAlignment="1">
      <alignment horizontal="left" vertical="center"/>
    </xf>
    <xf numFmtId="0" fontId="7" fillId="8" borderId="3" xfId="0" quotePrefix="1" applyFont="1" applyFill="1" applyBorder="1" applyAlignment="1">
      <alignment horizontal="left" vertical="center"/>
    </xf>
    <xf numFmtId="0" fontId="7" fillId="8" borderId="2" xfId="0" quotePrefix="1" applyFont="1" applyFill="1" applyBorder="1" applyAlignment="1">
      <alignment horizontal="left" vertical="center"/>
    </xf>
    <xf numFmtId="0" fontId="7" fillId="8" borderId="2" xfId="2" applyFont="1" applyFill="1" applyBorder="1" applyAlignment="1">
      <alignment horizontal="left" vertical="center" wrapText="1"/>
    </xf>
    <xf numFmtId="0" fontId="8" fillId="0" borderId="2" xfId="0" quotePrefix="1" applyFont="1" applyBorder="1" applyAlignment="1">
      <alignment horizontal="left" vertical="center"/>
    </xf>
    <xf numFmtId="0" fontId="8" fillId="8" borderId="3" xfId="0" quotePrefix="1" applyFont="1" applyFill="1" applyBorder="1" applyAlignment="1">
      <alignment horizontal="left" vertical="center"/>
    </xf>
    <xf numFmtId="0" fontId="8" fillId="8" borderId="2" xfId="0" quotePrefix="1" applyFont="1" applyFill="1" applyBorder="1" applyAlignment="1">
      <alignment horizontal="left" vertical="center"/>
    </xf>
    <xf numFmtId="0" fontId="53" fillId="0" borderId="0" xfId="0" applyFont="1"/>
    <xf numFmtId="4" fontId="54" fillId="0" borderId="0" xfId="0" applyNumberFormat="1" applyFont="1"/>
    <xf numFmtId="4" fontId="53" fillId="0" borderId="0" xfId="0" applyNumberFormat="1" applyFont="1"/>
    <xf numFmtId="0" fontId="54" fillId="0" borderId="0" xfId="0" applyFont="1"/>
    <xf numFmtId="0" fontId="54" fillId="0" borderId="5" xfId="0" applyFont="1" applyBorder="1"/>
    <xf numFmtId="4" fontId="55" fillId="0" borderId="0" xfId="0" applyNumberFormat="1" applyFont="1"/>
    <xf numFmtId="4" fontId="53" fillId="8" borderId="2" xfId="0" applyNumberFormat="1" applyFont="1" applyFill="1" applyBorder="1" applyAlignment="1">
      <alignment wrapText="1"/>
    </xf>
    <xf numFmtId="0" fontId="54" fillId="0" borderId="38" xfId="0" applyFont="1" applyBorder="1"/>
    <xf numFmtId="4" fontId="54" fillId="0" borderId="5" xfId="0" applyNumberFormat="1" applyFont="1" applyBorder="1"/>
    <xf numFmtId="0" fontId="13" fillId="0" borderId="2" xfId="0" quotePrefix="1" applyFont="1" applyBorder="1" applyAlignment="1">
      <alignment horizontal="left" vertical="center"/>
    </xf>
    <xf numFmtId="0" fontId="9" fillId="0" borderId="2" xfId="2" applyFont="1" applyBorder="1" applyAlignment="1">
      <alignment horizontal="left" vertical="center" wrapText="1"/>
    </xf>
    <xf numFmtId="0" fontId="23" fillId="0" borderId="2" xfId="0" quotePrefix="1" applyFont="1" applyBorder="1" applyAlignment="1">
      <alignment horizontal="left" vertical="center"/>
    </xf>
    <xf numFmtId="4" fontId="6" fillId="0" borderId="3" xfId="0" applyNumberFormat="1" applyFont="1" applyBorder="1" applyProtection="1">
      <protection locked="0"/>
    </xf>
    <xf numFmtId="0" fontId="53" fillId="0" borderId="2" xfId="0" applyFont="1" applyBorder="1"/>
    <xf numFmtId="0" fontId="9" fillId="8" borderId="3" xfId="0" quotePrefix="1" applyFont="1" applyFill="1" applyBorder="1" applyAlignment="1">
      <alignment horizontal="left" vertical="center"/>
    </xf>
    <xf numFmtId="0" fontId="13" fillId="8" borderId="3" xfId="0" quotePrefix="1" applyFont="1" applyFill="1" applyBorder="1" applyAlignment="1">
      <alignment horizontal="left" vertical="center"/>
    </xf>
    <xf numFmtId="0" fontId="13" fillId="8" borderId="2" xfId="0" quotePrefix="1" applyFont="1" applyFill="1" applyBorder="1" applyAlignment="1">
      <alignment horizontal="left" vertical="center"/>
    </xf>
    <xf numFmtId="0" fontId="9" fillId="8" borderId="2" xfId="2" applyFont="1" applyFill="1" applyBorder="1" applyAlignment="1">
      <alignment horizontal="left" vertical="center" wrapText="1"/>
    </xf>
    <xf numFmtId="4" fontId="9" fillId="8" borderId="3" xfId="0" applyNumberFormat="1" applyFont="1" applyFill="1" applyBorder="1" applyAlignment="1">
      <alignment horizontal="right"/>
    </xf>
    <xf numFmtId="4" fontId="9" fillId="0" borderId="3" xfId="0" applyNumberFormat="1" applyFont="1" applyBorder="1" applyProtection="1">
      <protection locked="0"/>
    </xf>
    <xf numFmtId="4" fontId="28" fillId="0" borderId="0" xfId="0" applyNumberFormat="1" applyFont="1"/>
    <xf numFmtId="0" fontId="24" fillId="0" borderId="0" xfId="0" quotePrefix="1" applyFont="1" applyAlignment="1">
      <alignment horizontal="left" vertical="center"/>
    </xf>
    <xf numFmtId="0" fontId="56" fillId="8" borderId="3" xfId="0" quotePrefix="1" applyFont="1" applyFill="1" applyBorder="1" applyAlignment="1">
      <alignment horizontal="left" vertical="center"/>
    </xf>
    <xf numFmtId="0" fontId="9" fillId="8" borderId="2" xfId="0" quotePrefix="1" applyFont="1" applyFill="1" applyBorder="1" applyAlignment="1">
      <alignment horizontal="left" vertical="center"/>
    </xf>
    <xf numFmtId="0" fontId="56" fillId="0" borderId="3" xfId="0" quotePrefix="1" applyFont="1" applyBorder="1" applyAlignment="1">
      <alignment horizontal="left" vertical="center"/>
    </xf>
    <xf numFmtId="0" fontId="9" fillId="0" borderId="2" xfId="0" quotePrefix="1" applyFont="1" applyBorder="1" applyAlignment="1">
      <alignment horizontal="left" vertical="center"/>
    </xf>
    <xf numFmtId="0" fontId="7" fillId="0" borderId="25" xfId="0" quotePrefix="1" applyFont="1" applyBorder="1" applyAlignment="1">
      <alignment horizontal="left" vertical="center"/>
    </xf>
    <xf numFmtId="0" fontId="9" fillId="0" borderId="35" xfId="0" quotePrefix="1" applyFont="1" applyBorder="1" applyAlignment="1">
      <alignment horizontal="left" vertical="center"/>
    </xf>
    <xf numFmtId="4" fontId="54" fillId="0" borderId="35" xfId="0" applyNumberFormat="1" applyFont="1" applyBorder="1"/>
    <xf numFmtId="4" fontId="28" fillId="0" borderId="5" xfId="0" applyNumberFormat="1" applyFont="1" applyBorder="1"/>
    <xf numFmtId="4" fontId="3" fillId="0" borderId="5" xfId="0" applyNumberFormat="1" applyFont="1" applyBorder="1" applyAlignment="1">
      <alignment horizontal="right"/>
    </xf>
    <xf numFmtId="0" fontId="9" fillId="0" borderId="5" xfId="0" quotePrefix="1" applyFont="1" applyBorder="1" applyAlignment="1">
      <alignment horizontal="left" vertical="center"/>
    </xf>
    <xf numFmtId="0" fontId="24" fillId="0" borderId="5" xfId="0" quotePrefix="1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 wrapText="1"/>
    </xf>
    <xf numFmtId="0" fontId="7" fillId="0" borderId="37" xfId="0" applyFont="1" applyBorder="1" applyAlignment="1">
      <alignment horizontal="left" vertical="center" wrapText="1"/>
    </xf>
    <xf numFmtId="0" fontId="7" fillId="0" borderId="31" xfId="0" applyFont="1" applyBorder="1" applyAlignment="1">
      <alignment horizontal="left" vertical="center" wrapText="1"/>
    </xf>
    <xf numFmtId="4" fontId="6" fillId="0" borderId="5" xfId="0" applyNumberFormat="1" applyFont="1" applyBorder="1" applyAlignment="1">
      <alignment horizontal="right"/>
    </xf>
    <xf numFmtId="0" fontId="7" fillId="0" borderId="13" xfId="0" quotePrefix="1" applyFont="1" applyBorder="1" applyAlignment="1">
      <alignment horizontal="left" vertical="center"/>
    </xf>
    <xf numFmtId="0" fontId="9" fillId="0" borderId="13" xfId="0" quotePrefix="1" applyFont="1" applyBorder="1" applyAlignment="1">
      <alignment horizontal="left" vertical="center"/>
    </xf>
    <xf numFmtId="0" fontId="9" fillId="0" borderId="7" xfId="0" quotePrefix="1" applyFont="1" applyBorder="1" applyAlignment="1">
      <alignment horizontal="left" vertical="center"/>
    </xf>
    <xf numFmtId="0" fontId="26" fillId="0" borderId="38" xfId="0" quotePrefix="1" applyFont="1" applyBorder="1" applyAlignment="1">
      <alignment horizontal="left" vertical="center"/>
    </xf>
    <xf numFmtId="0" fontId="26" fillId="0" borderId="7" xfId="0" quotePrefix="1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8" fillId="0" borderId="7" xfId="0" quotePrefix="1" applyFont="1" applyBorder="1" applyAlignment="1">
      <alignment horizontal="left" vertical="center"/>
    </xf>
    <xf numFmtId="0" fontId="27" fillId="0" borderId="38" xfId="0" quotePrefix="1" applyFont="1" applyBorder="1" applyAlignment="1">
      <alignment horizontal="left" vertical="center"/>
    </xf>
    <xf numFmtId="0" fontId="24" fillId="0" borderId="38" xfId="0" quotePrefix="1" applyFont="1" applyBorder="1" applyAlignment="1">
      <alignment horizontal="left" vertical="center"/>
    </xf>
    <xf numFmtId="0" fontId="27" fillId="0" borderId="7" xfId="0" quotePrefix="1" applyFont="1" applyBorder="1" applyAlignment="1">
      <alignment horizontal="left" vertical="center"/>
    </xf>
    <xf numFmtId="4" fontId="28" fillId="0" borderId="7" xfId="0" applyNumberFormat="1" applyFont="1" applyBorder="1"/>
    <xf numFmtId="4" fontId="28" fillId="0" borderId="38" xfId="0" applyNumberFormat="1" applyFont="1" applyBorder="1"/>
    <xf numFmtId="4" fontId="3" fillId="0" borderId="7" xfId="0" applyNumberFormat="1" applyFont="1" applyBorder="1" applyAlignment="1">
      <alignment horizontal="right"/>
    </xf>
    <xf numFmtId="4" fontId="6" fillId="0" borderId="7" xfId="0" applyNumberFormat="1" applyFont="1" applyBorder="1" applyAlignment="1">
      <alignment horizontal="right"/>
    </xf>
    <xf numFmtId="4" fontId="3" fillId="0" borderId="38" xfId="0" applyNumberFormat="1" applyFont="1" applyBorder="1" applyAlignment="1">
      <alignment horizontal="right" wrapText="1"/>
    </xf>
    <xf numFmtId="4" fontId="3" fillId="0" borderId="7" xfId="0" applyNumberFormat="1" applyFont="1" applyBorder="1" applyAlignment="1">
      <alignment horizontal="right" wrapText="1"/>
    </xf>
    <xf numFmtId="0" fontId="9" fillId="8" borderId="4" xfId="0" applyFont="1" applyFill="1" applyBorder="1" applyAlignment="1">
      <alignment horizontal="left" vertical="center" wrapText="1"/>
    </xf>
    <xf numFmtId="0" fontId="7" fillId="8" borderId="25" xfId="0" quotePrefix="1" applyFont="1" applyFill="1" applyBorder="1" applyAlignment="1">
      <alignment horizontal="left" vertical="center"/>
    </xf>
    <xf numFmtId="0" fontId="9" fillId="17" borderId="1" xfId="0" applyFont="1" applyFill="1" applyBorder="1" applyAlignment="1">
      <alignment horizontal="left" vertical="center" wrapText="1"/>
    </xf>
    <xf numFmtId="0" fontId="9" fillId="17" borderId="3" xfId="0" applyFont="1" applyFill="1" applyBorder="1" applyAlignment="1">
      <alignment horizontal="left" vertical="center" wrapText="1"/>
    </xf>
    <xf numFmtId="0" fontId="9" fillId="17" borderId="4" xfId="0" applyFont="1" applyFill="1" applyBorder="1" applyAlignment="1">
      <alignment horizontal="left" vertical="center" wrapText="1"/>
    </xf>
    <xf numFmtId="4" fontId="6" fillId="17" borderId="3" xfId="0" applyNumberFormat="1" applyFont="1" applyFill="1" applyBorder="1" applyAlignment="1">
      <alignment horizontal="right"/>
    </xf>
    <xf numFmtId="0" fontId="9" fillId="8" borderId="2" xfId="0" quotePrefix="1" applyFont="1" applyFill="1" applyBorder="1" applyAlignment="1">
      <alignment horizontal="left" vertical="center" wrapText="1"/>
    </xf>
    <xf numFmtId="0" fontId="39" fillId="8" borderId="3" xfId="0" quotePrefix="1" applyFont="1" applyFill="1" applyBorder="1" applyAlignment="1">
      <alignment horizontal="left" vertical="center"/>
    </xf>
    <xf numFmtId="0" fontId="57" fillId="8" borderId="3" xfId="0" quotePrefix="1" applyFont="1" applyFill="1" applyBorder="1" applyAlignment="1">
      <alignment horizontal="left" vertical="center"/>
    </xf>
    <xf numFmtId="0" fontId="46" fillId="8" borderId="2" xfId="0" quotePrefix="1" applyFont="1" applyFill="1" applyBorder="1" applyAlignment="1">
      <alignment horizontal="left" vertical="center"/>
    </xf>
    <xf numFmtId="0" fontId="39" fillId="8" borderId="2" xfId="0" quotePrefix="1" applyFont="1" applyFill="1" applyBorder="1" applyAlignment="1">
      <alignment horizontal="left" vertical="center" wrapText="1"/>
    </xf>
    <xf numFmtId="0" fontId="9" fillId="8" borderId="2" xfId="0" applyFont="1" applyFill="1" applyBorder="1" applyAlignment="1">
      <alignment vertical="center" wrapText="1"/>
    </xf>
    <xf numFmtId="0" fontId="7" fillId="8" borderId="1" xfId="0" applyFont="1" applyFill="1" applyBorder="1" applyAlignment="1">
      <alignment horizontal="left" vertical="center" wrapText="1"/>
    </xf>
    <xf numFmtId="0" fontId="9" fillId="17" borderId="1" xfId="0" applyFont="1" applyFill="1" applyBorder="1" applyAlignment="1">
      <alignment horizontal="left" vertical="center"/>
    </xf>
    <xf numFmtId="0" fontId="9" fillId="17" borderId="3" xfId="0" applyFont="1" applyFill="1" applyBorder="1" applyAlignment="1">
      <alignment horizontal="left" vertical="center"/>
    </xf>
    <xf numFmtId="0" fontId="9" fillId="17" borderId="2" xfId="0" applyFont="1" applyFill="1" applyBorder="1" applyAlignment="1">
      <alignment horizontal="left" vertical="center"/>
    </xf>
    <xf numFmtId="0" fontId="9" fillId="17" borderId="2" xfId="0" applyFont="1" applyFill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9" fillId="3" borderId="3" xfId="0" applyFont="1" applyFill="1" applyBorder="1" applyAlignment="1">
      <alignment horizontal="left" vertical="center" wrapText="1"/>
    </xf>
    <xf numFmtId="4" fontId="6" fillId="3" borderId="3" xfId="0" applyNumberFormat="1" applyFont="1" applyFill="1" applyBorder="1" applyAlignment="1">
      <alignment horizontal="right"/>
    </xf>
    <xf numFmtId="3" fontId="52" fillId="0" borderId="39" xfId="0" applyNumberFormat="1" applyFont="1" applyBorder="1" applyProtection="1">
      <protection locked="0"/>
    </xf>
    <xf numFmtId="3" fontId="20" fillId="0" borderId="0" xfId="10" applyNumberFormat="1" applyFont="1" applyBorder="1" applyProtection="1">
      <alignment horizontal="right" vertical="center"/>
      <protection locked="0"/>
    </xf>
    <xf numFmtId="43" fontId="58" fillId="0" borderId="0" xfId="3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Alignment="1">
      <alignment horizontal="right"/>
    </xf>
    <xf numFmtId="2" fontId="0" fillId="0" borderId="0" xfId="0" applyNumberFormat="1"/>
    <xf numFmtId="3" fontId="20" fillId="8" borderId="16" xfId="10" applyNumberFormat="1" applyFont="1" applyFill="1" applyBorder="1" applyProtection="1">
      <alignment horizontal="right" vertical="center"/>
      <protection locked="0"/>
    </xf>
    <xf numFmtId="3" fontId="20" fillId="2" borderId="16" xfId="10" applyNumberFormat="1" applyFont="1" applyFill="1" applyBorder="1" applyProtection="1">
      <alignment horizontal="right" vertical="center"/>
      <protection locked="0"/>
    </xf>
    <xf numFmtId="3" fontId="20" fillId="11" borderId="16" xfId="10" applyNumberFormat="1" applyFont="1" applyFill="1" applyBorder="1" applyProtection="1">
      <alignment horizontal="right" vertical="center"/>
      <protection locked="0"/>
    </xf>
    <xf numFmtId="4" fontId="3" fillId="8" borderId="3" xfId="0" applyNumberFormat="1" applyFont="1" applyFill="1" applyBorder="1" applyProtection="1">
      <protection locked="0"/>
    </xf>
    <xf numFmtId="4" fontId="3" fillId="0" borderId="37" xfId="0" applyNumberFormat="1" applyFont="1" applyBorder="1" applyAlignment="1">
      <alignment horizontal="right"/>
    </xf>
    <xf numFmtId="4" fontId="3" fillId="0" borderId="37" xfId="0" applyNumberFormat="1" applyFont="1" applyBorder="1" applyProtection="1">
      <protection locked="0"/>
    </xf>
    <xf numFmtId="4" fontId="3" fillId="0" borderId="40" xfId="0" applyNumberFormat="1" applyFont="1" applyBorder="1" applyAlignment="1">
      <alignment horizontal="right"/>
    </xf>
    <xf numFmtId="4" fontId="3" fillId="0" borderId="40" xfId="0" applyNumberFormat="1" applyFont="1" applyBorder="1" applyProtection="1">
      <protection locked="0"/>
    </xf>
    <xf numFmtId="4" fontId="3" fillId="0" borderId="13" xfId="0" applyNumberFormat="1" applyFont="1" applyBorder="1" applyProtection="1">
      <protection locked="0"/>
    </xf>
    <xf numFmtId="4" fontId="9" fillId="0" borderId="37" xfId="0" applyNumberFormat="1" applyFont="1" applyBorder="1" applyAlignment="1">
      <alignment horizontal="right"/>
    </xf>
    <xf numFmtId="4" fontId="9" fillId="0" borderId="40" xfId="0" applyNumberFormat="1" applyFont="1" applyBorder="1" applyAlignment="1">
      <alignment horizontal="right"/>
    </xf>
    <xf numFmtId="4" fontId="3" fillId="0" borderId="35" xfId="0" applyNumberFormat="1" applyFont="1" applyBorder="1" applyProtection="1">
      <protection locked="0"/>
    </xf>
    <xf numFmtId="4" fontId="3" fillId="0" borderId="5" xfId="0" applyNumberFormat="1" applyFont="1" applyBorder="1" applyProtection="1">
      <protection locked="0"/>
    </xf>
    <xf numFmtId="4" fontId="6" fillId="0" borderId="1" xfId="0" applyNumberFormat="1" applyFont="1" applyBorder="1" applyAlignment="1">
      <alignment horizontal="right"/>
    </xf>
    <xf numFmtId="4" fontId="6" fillId="0" borderId="37" xfId="0" applyNumberFormat="1" applyFont="1" applyBorder="1" applyAlignment="1">
      <alignment horizontal="right"/>
    </xf>
    <xf numFmtId="4" fontId="6" fillId="0" borderId="4" xfId="0" applyNumberFormat="1" applyFont="1" applyBorder="1" applyAlignment="1">
      <alignment horizontal="right"/>
    </xf>
    <xf numFmtId="4" fontId="6" fillId="0" borderId="40" xfId="0" applyNumberFormat="1" applyFont="1" applyBorder="1" applyAlignment="1">
      <alignment horizontal="right"/>
    </xf>
    <xf numFmtId="4" fontId="7" fillId="0" borderId="37" xfId="0" applyNumberFormat="1" applyFont="1" applyBorder="1"/>
    <xf numFmtId="4" fontId="7" fillId="0" borderId="37" xfId="0" applyNumberFormat="1" applyFont="1" applyBorder="1" applyAlignment="1">
      <alignment horizontal="right"/>
    </xf>
    <xf numFmtId="4" fontId="7" fillId="0" borderId="40" xfId="0" applyNumberFormat="1" applyFont="1" applyBorder="1"/>
    <xf numFmtId="4" fontId="7" fillId="0" borderId="40" xfId="0" applyNumberFormat="1" applyFont="1" applyBorder="1" applyAlignment="1">
      <alignment horizontal="right"/>
    </xf>
    <xf numFmtId="4" fontId="7" fillId="0" borderId="37" xfId="0" applyNumberFormat="1" applyFont="1" applyBorder="1" applyProtection="1">
      <protection locked="0"/>
    </xf>
    <xf numFmtId="4" fontId="7" fillId="0" borderId="31" xfId="0" applyNumberFormat="1" applyFont="1" applyBorder="1" applyProtection="1">
      <protection locked="0"/>
    </xf>
    <xf numFmtId="4" fontId="7" fillId="0" borderId="40" xfId="0" applyNumberFormat="1" applyFont="1" applyBorder="1" applyProtection="1">
      <protection locked="0"/>
    </xf>
    <xf numFmtId="4" fontId="7" fillId="0" borderId="41" xfId="0" applyNumberFormat="1" applyFont="1" applyBorder="1" applyProtection="1">
      <protection locked="0"/>
    </xf>
    <xf numFmtId="4" fontId="3" fillId="0" borderId="31" xfId="0" applyNumberFormat="1" applyFont="1" applyBorder="1" applyProtection="1">
      <protection locked="0"/>
    </xf>
    <xf numFmtId="4" fontId="3" fillId="0" borderId="41" xfId="0" applyNumberFormat="1" applyFont="1" applyBorder="1" applyProtection="1">
      <protection locked="0"/>
    </xf>
    <xf numFmtId="4" fontId="6" fillId="0" borderId="35" xfId="0" applyNumberFormat="1" applyFont="1" applyBorder="1" applyProtection="1">
      <protection locked="0"/>
    </xf>
    <xf numFmtId="4" fontId="6" fillId="0" borderId="5" xfId="0" applyNumberFormat="1" applyFont="1" applyBorder="1" applyProtection="1">
      <protection locked="0"/>
    </xf>
    <xf numFmtId="4" fontId="6" fillId="8" borderId="3" xfId="0" applyNumberFormat="1" applyFont="1" applyFill="1" applyBorder="1" applyProtection="1">
      <protection locked="0"/>
    </xf>
    <xf numFmtId="4" fontId="6" fillId="0" borderId="0" xfId="0" applyNumberFormat="1" applyFont="1" applyProtection="1">
      <protection locked="0"/>
    </xf>
    <xf numFmtId="4" fontId="23" fillId="0" borderId="3" xfId="0" applyNumberFormat="1" applyFont="1" applyBorder="1" applyAlignment="1" applyProtection="1">
      <alignment horizontal="right"/>
      <protection locked="0"/>
    </xf>
    <xf numFmtId="4" fontId="59" fillId="3" borderId="3" xfId="0" quotePrefix="1" applyNumberFormat="1" applyFont="1" applyFill="1" applyBorder="1" applyAlignment="1">
      <alignment horizontal="right" wrapText="1"/>
    </xf>
    <xf numFmtId="3" fontId="21" fillId="0" borderId="0" xfId="3" applyNumberFormat="1" applyFont="1" applyBorder="1" applyProtection="1"/>
    <xf numFmtId="3" fontId="1" fillId="0" borderId="22" xfId="0" applyNumberFormat="1" applyFont="1" applyBorder="1"/>
    <xf numFmtId="3" fontId="1" fillId="0" borderId="34" xfId="0" applyNumberFormat="1" applyFont="1" applyBorder="1"/>
    <xf numFmtId="3" fontId="1" fillId="0" borderId="23" xfId="0" applyNumberFormat="1" applyFont="1" applyBorder="1"/>
    <xf numFmtId="3" fontId="20" fillId="0" borderId="43" xfId="10" applyNumberFormat="1" applyFont="1" applyBorder="1" applyProtection="1">
      <alignment horizontal="right" vertical="center"/>
      <protection locked="0"/>
    </xf>
    <xf numFmtId="3" fontId="19" fillId="0" borderId="42" xfId="10" applyNumberFormat="1" applyFont="1" applyBorder="1" applyProtection="1">
      <alignment horizontal="right" vertical="center"/>
      <protection locked="0"/>
    </xf>
    <xf numFmtId="3" fontId="1" fillId="0" borderId="42" xfId="0" applyNumberFormat="1" applyFont="1" applyBorder="1"/>
    <xf numFmtId="0" fontId="60" fillId="0" borderId="0" xfId="0" applyFont="1" applyAlignment="1">
      <alignment horizontal="right"/>
    </xf>
    <xf numFmtId="0" fontId="60" fillId="0" borderId="5" xfId="0" applyFont="1" applyBorder="1" applyAlignment="1">
      <alignment horizontal="right"/>
    </xf>
    <xf numFmtId="0" fontId="1" fillId="0" borderId="24" xfId="0" applyFont="1" applyBorder="1" applyAlignment="1">
      <alignment horizontal="right"/>
    </xf>
    <xf numFmtId="4" fontId="6" fillId="0" borderId="38" xfId="0" applyNumberFormat="1" applyFont="1" applyBorder="1" applyProtection="1">
      <protection locked="0"/>
    </xf>
    <xf numFmtId="3" fontId="45" fillId="3" borderId="44" xfId="0" applyNumberFormat="1" applyFont="1" applyFill="1" applyBorder="1" applyAlignment="1">
      <alignment horizontal="center" vertical="center" wrapText="1"/>
    </xf>
    <xf numFmtId="3" fontId="45" fillId="3" borderId="45" xfId="0" applyNumberFormat="1" applyFont="1" applyFill="1" applyBorder="1" applyAlignment="1">
      <alignment horizontal="center" vertical="center" wrapText="1"/>
    </xf>
    <xf numFmtId="3" fontId="45" fillId="3" borderId="46" xfId="0" applyNumberFormat="1" applyFont="1" applyFill="1" applyBorder="1" applyAlignment="1">
      <alignment horizontal="center" vertical="center" wrapText="1"/>
    </xf>
    <xf numFmtId="3" fontId="45" fillId="3" borderId="47" xfId="0" applyNumberFormat="1" applyFont="1" applyFill="1" applyBorder="1" applyAlignment="1">
      <alignment horizontal="center" vertical="center" wrapText="1"/>
    </xf>
    <xf numFmtId="4" fontId="45" fillId="3" borderId="48" xfId="0" applyNumberFormat="1" applyFont="1" applyFill="1" applyBorder="1" applyAlignment="1">
      <alignment horizontal="center" vertical="center" wrapText="1"/>
    </xf>
    <xf numFmtId="4" fontId="45" fillId="3" borderId="49" xfId="0" applyNumberFormat="1" applyFont="1" applyFill="1" applyBorder="1" applyAlignment="1">
      <alignment horizontal="center" vertical="center" wrapText="1"/>
    </xf>
    <xf numFmtId="4" fontId="45" fillId="3" borderId="50" xfId="0" applyNumberFormat="1" applyFont="1" applyFill="1" applyBorder="1" applyAlignment="1">
      <alignment horizontal="center" vertical="center" wrapText="1"/>
    </xf>
    <xf numFmtId="4" fontId="19" fillId="18" borderId="16" xfId="7" applyNumberFormat="1" applyFont="1" applyFill="1" applyBorder="1" applyProtection="1">
      <alignment vertical="center"/>
    </xf>
    <xf numFmtId="4" fontId="47" fillId="8" borderId="28" xfId="0" applyNumberFormat="1" applyFont="1" applyFill="1" applyBorder="1" applyAlignment="1">
      <alignment vertical="center"/>
    </xf>
    <xf numFmtId="4" fontId="1" fillId="0" borderId="42" xfId="0" applyNumberFormat="1" applyFont="1" applyBorder="1"/>
    <xf numFmtId="4" fontId="47" fillId="2" borderId="28" xfId="0" applyNumberFormat="1" applyFont="1" applyFill="1" applyBorder="1" applyAlignment="1">
      <alignment vertical="center"/>
    </xf>
    <xf numFmtId="0" fontId="0" fillId="2" borderId="0" xfId="0" applyFill="1"/>
    <xf numFmtId="0" fontId="61" fillId="3" borderId="3" xfId="0" applyFont="1" applyFill="1" applyBorder="1" applyAlignment="1">
      <alignment horizontal="center" vertical="center" wrapText="1"/>
    </xf>
    <xf numFmtId="4" fontId="39" fillId="2" borderId="13" xfId="0" applyNumberFormat="1" applyFont="1" applyFill="1" applyBorder="1" applyAlignment="1">
      <alignment vertical="center" wrapText="1"/>
    </xf>
    <xf numFmtId="4" fontId="39" fillId="2" borderId="51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right"/>
    </xf>
    <xf numFmtId="4" fontId="7" fillId="0" borderId="3" xfId="0" applyNumberFormat="1" applyFont="1" applyBorder="1" applyAlignment="1" applyProtection="1">
      <alignment horizontal="right"/>
      <protection locked="0"/>
    </xf>
    <xf numFmtId="4" fontId="9" fillId="3" borderId="3" xfId="0" quotePrefix="1" applyNumberFormat="1" applyFont="1" applyFill="1" applyBorder="1" applyAlignment="1">
      <alignment horizontal="right" wrapText="1"/>
    </xf>
    <xf numFmtId="4" fontId="19" fillId="8" borderId="52" xfId="7" applyNumberFormat="1" applyFont="1" applyFill="1" applyBorder="1" applyProtection="1">
      <alignment vertical="center"/>
    </xf>
    <xf numFmtId="4" fontId="47" fillId="8" borderId="28" xfId="0" applyNumberFormat="1" applyFont="1" applyFill="1" applyBorder="1"/>
    <xf numFmtId="4" fontId="20" fillId="0" borderId="52" xfId="10" applyNumberFormat="1" applyFont="1" applyBorder="1" applyProtection="1">
      <alignment horizontal="right" vertical="center"/>
      <protection locked="0"/>
    </xf>
    <xf numFmtId="4" fontId="47" fillId="8" borderId="33" xfId="0" applyNumberFormat="1" applyFont="1" applyFill="1" applyBorder="1"/>
    <xf numFmtId="4" fontId="19" fillId="18" borderId="53" xfId="7" applyNumberFormat="1" applyFont="1" applyFill="1" applyBorder="1" applyProtection="1">
      <alignment vertical="center"/>
    </xf>
    <xf numFmtId="4" fontId="20" fillId="2" borderId="52" xfId="10" applyNumberFormat="1" applyFont="1" applyFill="1" applyBorder="1" applyProtection="1">
      <alignment horizontal="right" vertical="center"/>
      <protection locked="0"/>
    </xf>
    <xf numFmtId="3" fontId="18" fillId="2" borderId="33" xfId="0" applyNumberFormat="1" applyFont="1" applyFill="1" applyBorder="1" applyAlignment="1">
      <alignment vertical="center"/>
    </xf>
    <xf numFmtId="3" fontId="20" fillId="2" borderId="0" xfId="10" applyNumberFormat="1" applyFont="1" applyFill="1" applyBorder="1" applyProtection="1">
      <alignment horizontal="right" vertical="center"/>
      <protection locked="0"/>
    </xf>
    <xf numFmtId="1" fontId="19" fillId="0" borderId="43" xfId="9" quotePrefix="1" applyNumberFormat="1" applyFont="1" applyFill="1" applyBorder="1" applyAlignment="1">
      <alignment horizontal="right" vertical="center"/>
    </xf>
    <xf numFmtId="3" fontId="47" fillId="2" borderId="28" xfId="0" applyNumberFormat="1" applyFont="1" applyFill="1" applyBorder="1" applyAlignment="1">
      <alignment vertical="center"/>
    </xf>
    <xf numFmtId="3" fontId="47" fillId="2" borderId="22" xfId="0" applyNumberFormat="1" applyFont="1" applyFill="1" applyBorder="1" applyAlignment="1">
      <alignment vertical="center"/>
    </xf>
    <xf numFmtId="0" fontId="23" fillId="8" borderId="2" xfId="0" quotePrefix="1" applyFont="1" applyFill="1" applyBorder="1" applyAlignment="1">
      <alignment horizontal="left" vertical="center"/>
    </xf>
    <xf numFmtId="0" fontId="53" fillId="8" borderId="2" xfId="0" applyFont="1" applyFill="1" applyBorder="1" applyAlignment="1">
      <alignment wrapText="1"/>
    </xf>
    <xf numFmtId="4" fontId="3" fillId="0" borderId="13" xfId="0" applyNumberFormat="1" applyFont="1" applyBorder="1" applyAlignment="1">
      <alignment horizontal="right"/>
    </xf>
    <xf numFmtId="0" fontId="0" fillId="12" borderId="1" xfId="0" applyFill="1" applyBorder="1" applyAlignment="1">
      <alignment horizontal="right"/>
    </xf>
    <xf numFmtId="0" fontId="0" fillId="12" borderId="4" xfId="0" applyFill="1" applyBorder="1" applyAlignment="1">
      <alignment horizontal="right"/>
    </xf>
    <xf numFmtId="49" fontId="0" fillId="19" borderId="1" xfId="0" applyNumberFormat="1" applyFill="1" applyBorder="1" applyAlignment="1">
      <alignment vertical="center"/>
    </xf>
    <xf numFmtId="49" fontId="0" fillId="19" borderId="2" xfId="0" applyNumberFormat="1" applyFill="1" applyBorder="1" applyAlignment="1">
      <alignment vertical="center"/>
    </xf>
    <xf numFmtId="49" fontId="0" fillId="19" borderId="4" xfId="0" applyNumberFormat="1" applyFill="1" applyBorder="1" applyAlignment="1">
      <alignment vertical="center"/>
    </xf>
    <xf numFmtId="0" fontId="6" fillId="3" borderId="3" xfId="0" quotePrefix="1" applyFont="1" applyFill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12" fillId="0" borderId="3" xfId="0" quotePrefix="1" applyFont="1" applyBorder="1" applyAlignment="1">
      <alignment horizontal="center" wrapText="1"/>
    </xf>
    <xf numFmtId="0" fontId="12" fillId="0" borderId="1" xfId="0" quotePrefix="1" applyFont="1" applyBorder="1" applyAlignment="1">
      <alignment horizont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12" fillId="0" borderId="1" xfId="0" quotePrefix="1" applyFont="1" applyBorder="1" applyAlignment="1">
      <alignment horizontal="center" vertical="center" wrapText="1"/>
    </xf>
    <xf numFmtId="0" fontId="12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49" fontId="2" fillId="19" borderId="1" xfId="0" applyNumberFormat="1" applyFont="1" applyFill="1" applyBorder="1" applyAlignment="1">
      <alignment vertical="center" wrapText="1"/>
    </xf>
    <xf numFmtId="49" fontId="2" fillId="19" borderId="2" xfId="0" applyNumberFormat="1" applyFont="1" applyFill="1" applyBorder="1" applyAlignment="1">
      <alignment vertical="center" wrapText="1"/>
    </xf>
    <xf numFmtId="49" fontId="2" fillId="19" borderId="4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3" borderId="25" xfId="0" applyFont="1" applyFill="1" applyBorder="1" applyAlignment="1">
      <alignment horizontal="center" vertical="center" wrapText="1"/>
    </xf>
    <xf numFmtId="0" fontId="12" fillId="3" borderId="35" xfId="0" applyFont="1" applyFill="1" applyBorder="1" applyAlignment="1">
      <alignment horizontal="center" vertical="center" wrapText="1"/>
    </xf>
    <xf numFmtId="0" fontId="12" fillId="3" borderId="36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</cellXfs>
  <cellStyles count="13">
    <cellStyle name="Hiperveza 2" xfId="4" xr:uid="{00000000-0005-0000-0000-000000000000}"/>
    <cellStyle name="Normalno" xfId="0" builtinId="0"/>
    <cellStyle name="Normalno 2" xfId="5" xr:uid="{00000000-0005-0000-0000-000002000000}"/>
    <cellStyle name="Normalno 4" xfId="11" xr:uid="{00000000-0005-0000-0000-000003000000}"/>
    <cellStyle name="Obično_List4" xfId="1" xr:uid="{00000000-0005-0000-0000-000004000000}"/>
    <cellStyle name="Obično_List7" xfId="2" xr:uid="{00000000-0005-0000-0000-000005000000}"/>
    <cellStyle name="SAPBEXaggData" xfId="7" xr:uid="{00000000-0005-0000-0000-000006000000}"/>
    <cellStyle name="SAPBEXHLevel1" xfId="6" xr:uid="{00000000-0005-0000-0000-000007000000}"/>
    <cellStyle name="SAPBEXHLevel2" xfId="8" xr:uid="{00000000-0005-0000-0000-000008000000}"/>
    <cellStyle name="SAPBEXHLevel3" xfId="9" xr:uid="{00000000-0005-0000-0000-000009000000}"/>
    <cellStyle name="SAPBEXstdData" xfId="10" xr:uid="{00000000-0005-0000-0000-00000A000000}"/>
    <cellStyle name="Zarez 3" xfId="3" xr:uid="{00000000-0005-0000-0000-00000B000000}"/>
    <cellStyle name="Zarez 3 2" xfId="12" xr:uid="{59DEC9C9-BF6E-4714-B995-6E6F900BDDB2}"/>
  </cellStyles>
  <dxfs count="0"/>
  <tableStyles count="0" defaultTableStyle="TableStyleMedium2" defaultPivotStyle="PivotStyleLight16"/>
  <colors>
    <mruColors>
      <color rgb="FFFFFFCC"/>
      <color rgb="FFFFFF9B"/>
      <color rgb="FFDDDDDD"/>
      <color rgb="FFD1E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vorig/Desktop/POLUGODI&#352;NJI%20IZVJE&#352;TAJ%20O%20IZVR&#352;ENJU%201-6-23/3.%20izvr&#353;enje%202022%20POMO&#262;NA%20TABL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kupno"/>
      <sheetName val="bols"/>
      <sheetName val="glina"/>
      <sheetName val="lepoglava"/>
      <sheetName val="lipovica"/>
      <sheetName val="kpožega"/>
      <sheetName val="ozpožega"/>
      <sheetName val="kturopolje"/>
      <sheetName val="ozturopolje"/>
      <sheetName val="valtura"/>
      <sheetName val="bjelovar"/>
      <sheetName val="dubrovnik"/>
      <sheetName val="gospić"/>
      <sheetName val="karlovac"/>
      <sheetName val="osijek"/>
      <sheetName val="požega"/>
      <sheetName val="pula"/>
      <sheetName val="rijeka"/>
      <sheetName val="sisak"/>
      <sheetName val="split"/>
      <sheetName val="šibenik"/>
      <sheetName val="varaždin"/>
      <sheetName val="zadar"/>
      <sheetName val="czi"/>
      <sheetName val="czd"/>
      <sheetName val="zagreb"/>
    </sheetNames>
    <sheetDataSet>
      <sheetData sheetId="0" refreshError="1"/>
      <sheetData sheetId="1">
        <row r="7">
          <cell r="C7">
            <v>8525430.0099999998</v>
          </cell>
          <cell r="J7">
            <v>1131519.01</v>
          </cell>
        </row>
        <row r="8">
          <cell r="C8">
            <v>378382.15</v>
          </cell>
          <cell r="J8">
            <v>50219.94</v>
          </cell>
        </row>
        <row r="9">
          <cell r="C9">
            <v>45702.2</v>
          </cell>
          <cell r="J9">
            <v>6065.72</v>
          </cell>
        </row>
        <row r="11">
          <cell r="C11">
            <v>523955.09</v>
          </cell>
          <cell r="J11">
            <v>69540.789999999994</v>
          </cell>
        </row>
        <row r="13">
          <cell r="C13">
            <v>980899.09</v>
          </cell>
          <cell r="J13">
            <v>130187.68</v>
          </cell>
        </row>
        <row r="14">
          <cell r="C14">
            <v>1476669.89</v>
          </cell>
          <cell r="J14">
            <v>195987.77</v>
          </cell>
        </row>
        <row r="16">
          <cell r="C16">
            <v>1780</v>
          </cell>
          <cell r="J16">
            <v>236.25</v>
          </cell>
        </row>
        <row r="17">
          <cell r="C17">
            <v>384332.1</v>
          </cell>
          <cell r="J17">
            <v>51009.64</v>
          </cell>
        </row>
        <row r="18">
          <cell r="C18">
            <v>7175</v>
          </cell>
          <cell r="J18">
            <v>952.29</v>
          </cell>
        </row>
        <row r="20">
          <cell r="C20">
            <v>116603.75</v>
          </cell>
          <cell r="J20">
            <v>15475.98</v>
          </cell>
        </row>
        <row r="21">
          <cell r="C21">
            <v>832159.64</v>
          </cell>
          <cell r="J21">
            <v>110446.56</v>
          </cell>
        </row>
        <row r="22">
          <cell r="C22">
            <v>776668.41</v>
          </cell>
          <cell r="J22">
            <v>103081.61</v>
          </cell>
        </row>
        <row r="23">
          <cell r="C23">
            <v>14563.04</v>
          </cell>
          <cell r="J23">
            <v>1932.85</v>
          </cell>
        </row>
        <row r="24">
          <cell r="C24">
            <v>11041.97</v>
          </cell>
          <cell r="D24">
            <v>1989.98</v>
          </cell>
          <cell r="J24">
            <v>1729.64</v>
          </cell>
        </row>
        <row r="25">
          <cell r="C25">
            <v>35499</v>
          </cell>
          <cell r="J25">
            <v>4711.53</v>
          </cell>
        </row>
        <row r="27">
          <cell r="C27">
            <v>37058.83</v>
          </cell>
          <cell r="J27">
            <v>4918.55</v>
          </cell>
        </row>
        <row r="28">
          <cell r="C28">
            <v>116092.36</v>
          </cell>
          <cell r="J28">
            <v>15408.1</v>
          </cell>
        </row>
        <row r="29">
          <cell r="C29">
            <v>31929.5</v>
          </cell>
          <cell r="J29">
            <v>4237.7700000000004</v>
          </cell>
        </row>
        <row r="30">
          <cell r="C30">
            <v>225742.94</v>
          </cell>
          <cell r="J30">
            <v>29961.24</v>
          </cell>
        </row>
        <row r="31">
          <cell r="C31">
            <v>0</v>
          </cell>
          <cell r="J31">
            <v>0</v>
          </cell>
        </row>
        <row r="32">
          <cell r="C32">
            <v>57432.69</v>
          </cell>
          <cell r="J32">
            <v>7622.63</v>
          </cell>
        </row>
        <row r="33">
          <cell r="C33">
            <v>173350.8</v>
          </cell>
          <cell r="J33">
            <v>23007.61</v>
          </cell>
        </row>
        <row r="34">
          <cell r="C34">
            <v>0</v>
          </cell>
          <cell r="J34">
            <v>0</v>
          </cell>
        </row>
        <row r="35">
          <cell r="C35">
            <v>272040.06</v>
          </cell>
          <cell r="J35">
            <v>36105.919999999998</v>
          </cell>
        </row>
        <row r="37">
          <cell r="J37">
            <v>0</v>
          </cell>
        </row>
        <row r="39">
          <cell r="C39">
            <v>14000</v>
          </cell>
          <cell r="J39">
            <v>1858.12</v>
          </cell>
        </row>
        <row r="40">
          <cell r="C40">
            <v>2000</v>
          </cell>
          <cell r="J40">
            <v>265.45</v>
          </cell>
        </row>
        <row r="41">
          <cell r="C41">
            <v>0</v>
          </cell>
          <cell r="J41">
            <v>0</v>
          </cell>
        </row>
        <row r="42">
          <cell r="J42">
            <v>0</v>
          </cell>
        </row>
        <row r="43">
          <cell r="J43">
            <v>0</v>
          </cell>
        </row>
        <row r="44">
          <cell r="C44">
            <v>5500</v>
          </cell>
          <cell r="J44">
            <v>729.98</v>
          </cell>
        </row>
        <row r="46">
          <cell r="J46">
            <v>0</v>
          </cell>
        </row>
        <row r="48">
          <cell r="C48">
            <v>3200</v>
          </cell>
          <cell r="J48">
            <v>424.71</v>
          </cell>
        </row>
        <row r="50">
          <cell r="C50">
            <v>0</v>
          </cell>
          <cell r="J50">
            <v>0</v>
          </cell>
        </row>
        <row r="51">
          <cell r="C51">
            <v>0</v>
          </cell>
          <cell r="J51">
            <v>0</v>
          </cell>
        </row>
        <row r="52">
          <cell r="C52">
            <v>9312.5</v>
          </cell>
          <cell r="J52">
            <v>1235.98</v>
          </cell>
        </row>
        <row r="53">
          <cell r="C53">
            <v>5609.46</v>
          </cell>
          <cell r="J53">
            <v>744.5</v>
          </cell>
        </row>
        <row r="54">
          <cell r="C54">
            <v>6062.5</v>
          </cell>
          <cell r="J54">
            <v>804.63</v>
          </cell>
        </row>
        <row r="56">
          <cell r="J56">
            <v>0</v>
          </cell>
        </row>
        <row r="58">
          <cell r="J58">
            <v>0</v>
          </cell>
        </row>
        <row r="61">
          <cell r="J61">
            <v>0</v>
          </cell>
        </row>
        <row r="62">
          <cell r="J62">
            <v>1997373.22</v>
          </cell>
        </row>
        <row r="63">
          <cell r="J63">
            <v>2785.12</v>
          </cell>
        </row>
      </sheetData>
      <sheetData sheetId="2">
        <row r="7">
          <cell r="C7">
            <v>15622690.529999999</v>
          </cell>
          <cell r="J7">
            <v>2073487.3600000001</v>
          </cell>
        </row>
        <row r="8">
          <cell r="C8">
            <v>499039.98</v>
          </cell>
          <cell r="J8">
            <v>66233.990000000005</v>
          </cell>
        </row>
        <row r="9">
          <cell r="C9">
            <v>6814.08</v>
          </cell>
          <cell r="J9">
            <v>904.38</v>
          </cell>
        </row>
        <row r="11">
          <cell r="C11">
            <v>778242.33</v>
          </cell>
          <cell r="J11">
            <v>103290.51</v>
          </cell>
        </row>
        <row r="13">
          <cell r="C13">
            <v>1773131.39</v>
          </cell>
          <cell r="J13">
            <v>235334.98</v>
          </cell>
        </row>
        <row r="14">
          <cell r="C14">
            <v>2453008.37</v>
          </cell>
          <cell r="J14">
            <v>325570.15999999997</v>
          </cell>
        </row>
        <row r="16">
          <cell r="C16">
            <v>12000</v>
          </cell>
          <cell r="D16">
            <v>84</v>
          </cell>
          <cell r="J16">
            <v>1603.82</v>
          </cell>
        </row>
        <row r="17">
          <cell r="C17">
            <v>852076.25</v>
          </cell>
          <cell r="J17">
            <v>113089.95</v>
          </cell>
        </row>
        <row r="20">
          <cell r="C20">
            <v>279848.69</v>
          </cell>
          <cell r="D20">
            <v>2729.95</v>
          </cell>
          <cell r="J20">
            <v>37504.629999999997</v>
          </cell>
        </row>
        <row r="21">
          <cell r="C21">
            <v>1939430.23</v>
          </cell>
          <cell r="D21">
            <v>45461.77</v>
          </cell>
          <cell r="J21">
            <v>263440.44</v>
          </cell>
        </row>
        <row r="22">
          <cell r="C22">
            <v>2500531.65</v>
          </cell>
          <cell r="D22">
            <v>7125.09</v>
          </cell>
          <cell r="J22">
            <v>332823.25</v>
          </cell>
        </row>
        <row r="23">
          <cell r="C23">
            <v>80265</v>
          </cell>
          <cell r="D23">
            <v>48639.76</v>
          </cell>
          <cell r="J23">
            <v>17108.599999999999</v>
          </cell>
        </row>
        <row r="24">
          <cell r="C24">
            <v>36853.32</v>
          </cell>
          <cell r="D24">
            <v>5300.94</v>
          </cell>
          <cell r="J24">
            <v>5594.83</v>
          </cell>
        </row>
        <row r="25">
          <cell r="C25">
            <v>22163.040000000001</v>
          </cell>
          <cell r="J25">
            <v>2941.54</v>
          </cell>
        </row>
        <row r="27">
          <cell r="C27">
            <v>25974.959999999999</v>
          </cell>
          <cell r="D27">
            <v>290.60000000000002</v>
          </cell>
          <cell r="J27">
            <v>3486.04</v>
          </cell>
        </row>
        <row r="28">
          <cell r="C28">
            <v>205816.89</v>
          </cell>
          <cell r="D28">
            <v>7820.19</v>
          </cell>
          <cell r="J28">
            <v>28354.51</v>
          </cell>
        </row>
        <row r="29">
          <cell r="C29">
            <v>36378</v>
          </cell>
          <cell r="J29">
            <v>4828.1899999999996</v>
          </cell>
        </row>
        <row r="30">
          <cell r="C30">
            <v>850476.27</v>
          </cell>
          <cell r="J30">
            <v>112877.6</v>
          </cell>
        </row>
        <row r="32">
          <cell r="C32">
            <v>42820.66</v>
          </cell>
          <cell r="D32">
            <v>1128.4000000000001</v>
          </cell>
          <cell r="J32">
            <v>5833.04</v>
          </cell>
        </row>
        <row r="33">
          <cell r="C33">
            <v>66014.960000000006</v>
          </cell>
          <cell r="D33">
            <v>11384.54</v>
          </cell>
          <cell r="J33">
            <v>10272.68</v>
          </cell>
        </row>
        <row r="34">
          <cell r="C34">
            <v>505.01</v>
          </cell>
          <cell r="J34">
            <v>67.03</v>
          </cell>
        </row>
        <row r="35">
          <cell r="C35">
            <v>34130.879999999997</v>
          </cell>
          <cell r="D35">
            <v>2927.87</v>
          </cell>
          <cell r="E35">
            <v>4575.45</v>
          </cell>
          <cell r="J35">
            <v>5525.81</v>
          </cell>
        </row>
        <row r="39">
          <cell r="C39">
            <v>255135.5</v>
          </cell>
          <cell r="D39">
            <v>105960.92</v>
          </cell>
          <cell r="J39">
            <v>47925.73</v>
          </cell>
        </row>
        <row r="40">
          <cell r="C40">
            <v>12636.69</v>
          </cell>
          <cell r="D40">
            <v>2092.5</v>
          </cell>
          <cell r="J40">
            <v>1954.9</v>
          </cell>
        </row>
        <row r="41">
          <cell r="C41">
            <v>1433.88</v>
          </cell>
          <cell r="D41">
            <v>648.58000000000004</v>
          </cell>
          <cell r="J41">
            <v>276.39</v>
          </cell>
        </row>
        <row r="42">
          <cell r="C42">
            <v>640</v>
          </cell>
          <cell r="J42">
            <v>84.94</v>
          </cell>
        </row>
        <row r="44">
          <cell r="C44">
            <v>24823.48</v>
          </cell>
          <cell r="D44">
            <v>83600.399999999994</v>
          </cell>
          <cell r="J44">
            <v>14390.32</v>
          </cell>
        </row>
        <row r="48">
          <cell r="C48">
            <v>6000</v>
          </cell>
          <cell r="D48">
            <v>8191.35</v>
          </cell>
          <cell r="J48">
            <v>1883.52</v>
          </cell>
        </row>
        <row r="51">
          <cell r="C51">
            <v>14487</v>
          </cell>
          <cell r="J51">
            <v>1922.75</v>
          </cell>
        </row>
        <row r="52">
          <cell r="D52">
            <v>38650.519999999997</v>
          </cell>
          <cell r="J52">
            <v>5129.8100000000004</v>
          </cell>
        </row>
        <row r="53">
          <cell r="C53">
            <v>15655</v>
          </cell>
          <cell r="J53">
            <v>2077.7800000000002</v>
          </cell>
        </row>
        <row r="54">
          <cell r="C54">
            <v>6043.63</v>
          </cell>
          <cell r="J54">
            <v>802.13</v>
          </cell>
        </row>
        <row r="61">
          <cell r="G61">
            <v>183102.5</v>
          </cell>
          <cell r="J61">
            <v>24301.88</v>
          </cell>
        </row>
        <row r="62">
          <cell r="J62">
            <v>3771833.84</v>
          </cell>
        </row>
        <row r="63">
          <cell r="J63">
            <v>4802.66</v>
          </cell>
        </row>
      </sheetData>
      <sheetData sheetId="3">
        <row r="7">
          <cell r="C7">
            <v>22939674.449999999</v>
          </cell>
          <cell r="J7">
            <v>3044618.02</v>
          </cell>
        </row>
        <row r="8">
          <cell r="C8">
            <v>1666778.17</v>
          </cell>
          <cell r="J8">
            <v>221219.48</v>
          </cell>
        </row>
        <row r="9">
          <cell r="C9">
            <v>36957.339999999997</v>
          </cell>
          <cell r="J9">
            <v>4905.08</v>
          </cell>
        </row>
        <row r="11">
          <cell r="C11">
            <v>1647504.74</v>
          </cell>
          <cell r="J11">
            <v>218661.46</v>
          </cell>
        </row>
        <row r="13">
          <cell r="C13">
            <v>2700335.98</v>
          </cell>
          <cell r="J13">
            <v>358396.18</v>
          </cell>
        </row>
        <row r="14">
          <cell r="C14">
            <v>3962041.63</v>
          </cell>
          <cell r="J14">
            <v>525853.29</v>
          </cell>
        </row>
        <row r="16">
          <cell r="C16">
            <v>12500</v>
          </cell>
          <cell r="D16">
            <v>7020</v>
          </cell>
          <cell r="J16">
            <v>2590.75</v>
          </cell>
        </row>
        <row r="17">
          <cell r="C17">
            <v>864182.64</v>
          </cell>
          <cell r="J17">
            <v>114696.75</v>
          </cell>
        </row>
        <row r="18">
          <cell r="C18">
            <v>3334</v>
          </cell>
          <cell r="D18">
            <v>0</v>
          </cell>
          <cell r="J18">
            <v>442.5</v>
          </cell>
        </row>
        <row r="20">
          <cell r="C20">
            <v>390246.66</v>
          </cell>
          <cell r="D20">
            <v>130846.82</v>
          </cell>
          <cell r="J20">
            <v>69160.990000000005</v>
          </cell>
        </row>
        <row r="21">
          <cell r="C21">
            <v>2602685.7999999998</v>
          </cell>
          <cell r="D21">
            <v>2316829.5699999998</v>
          </cell>
          <cell r="F21">
            <v>248282.42</v>
          </cell>
          <cell r="J21">
            <v>685884.64</v>
          </cell>
        </row>
        <row r="22">
          <cell r="C22">
            <v>4194714.78</v>
          </cell>
          <cell r="D22">
            <v>703969.7</v>
          </cell>
          <cell r="J22">
            <v>650167.16</v>
          </cell>
        </row>
        <row r="23">
          <cell r="C23">
            <v>268660.40000000002</v>
          </cell>
          <cell r="D23">
            <v>182399.82</v>
          </cell>
          <cell r="J23">
            <v>59865.98</v>
          </cell>
        </row>
        <row r="24">
          <cell r="C24">
            <v>67138.240000000005</v>
          </cell>
          <cell r="D24">
            <v>87340.83</v>
          </cell>
          <cell r="J24">
            <v>20502.900000000001</v>
          </cell>
        </row>
        <row r="25">
          <cell r="C25">
            <v>43186.12</v>
          </cell>
          <cell r="D25">
            <v>39475.65</v>
          </cell>
          <cell r="J25">
            <v>10971.1</v>
          </cell>
        </row>
        <row r="27">
          <cell r="C27">
            <v>46594.58</v>
          </cell>
          <cell r="D27">
            <v>40411.32</v>
          </cell>
          <cell r="J27">
            <v>11547.67</v>
          </cell>
        </row>
        <row r="28">
          <cell r="C28">
            <v>142570.65</v>
          </cell>
          <cell r="D28">
            <v>49603.01</v>
          </cell>
          <cell r="J28">
            <v>25505.83</v>
          </cell>
        </row>
        <row r="29">
          <cell r="C29">
            <v>33742</v>
          </cell>
          <cell r="D29">
            <v>0</v>
          </cell>
          <cell r="J29">
            <v>4478.33</v>
          </cell>
        </row>
        <row r="30">
          <cell r="C30">
            <v>659233.19999999995</v>
          </cell>
          <cell r="D30">
            <v>185833.88</v>
          </cell>
          <cell r="J30">
            <v>112159.67999999999</v>
          </cell>
        </row>
        <row r="31">
          <cell r="C31">
            <v>0</v>
          </cell>
          <cell r="J31">
            <v>0</v>
          </cell>
        </row>
        <row r="32">
          <cell r="C32">
            <v>76612.160000000003</v>
          </cell>
          <cell r="D32">
            <v>17576.599999999999</v>
          </cell>
          <cell r="J32">
            <v>12501</v>
          </cell>
        </row>
        <row r="33">
          <cell r="C33">
            <v>145182.82999999999</v>
          </cell>
          <cell r="D33">
            <v>138180.39000000001</v>
          </cell>
          <cell r="J33">
            <v>37608.76</v>
          </cell>
        </row>
        <row r="34">
          <cell r="C34">
            <v>0</v>
          </cell>
          <cell r="J34">
            <v>0</v>
          </cell>
        </row>
        <row r="35">
          <cell r="C35">
            <v>1124322.4099999999</v>
          </cell>
          <cell r="D35">
            <v>5545.34</v>
          </cell>
          <cell r="J35">
            <v>149959.22</v>
          </cell>
        </row>
        <row r="37">
          <cell r="J37">
            <v>0</v>
          </cell>
        </row>
        <row r="39">
          <cell r="C39">
            <v>515918.86</v>
          </cell>
          <cell r="D39">
            <v>801585.26</v>
          </cell>
          <cell r="J39">
            <v>174862.85</v>
          </cell>
        </row>
        <row r="40">
          <cell r="C40">
            <v>13911.35</v>
          </cell>
          <cell r="D40">
            <v>0</v>
          </cell>
          <cell r="J40">
            <v>1846.35</v>
          </cell>
        </row>
        <row r="41">
          <cell r="C41">
            <v>9753.3799999999992</v>
          </cell>
          <cell r="D41">
            <v>0</v>
          </cell>
          <cell r="J41">
            <v>1294.5</v>
          </cell>
        </row>
        <row r="42">
          <cell r="C42">
            <v>0</v>
          </cell>
          <cell r="J42">
            <v>0</v>
          </cell>
        </row>
        <row r="43">
          <cell r="C43">
            <v>11075</v>
          </cell>
          <cell r="J43">
            <v>1469.91</v>
          </cell>
        </row>
        <row r="44">
          <cell r="C44">
            <v>30258.41</v>
          </cell>
          <cell r="D44">
            <v>1163522.6599999999</v>
          </cell>
          <cell r="J44">
            <v>158441.98000000001</v>
          </cell>
        </row>
        <row r="46">
          <cell r="C46">
            <v>0</v>
          </cell>
          <cell r="J46">
            <v>0</v>
          </cell>
        </row>
        <row r="48">
          <cell r="C48">
            <v>4220</v>
          </cell>
          <cell r="D48">
            <v>51168.11</v>
          </cell>
          <cell r="J48">
            <v>7351.27</v>
          </cell>
        </row>
        <row r="50">
          <cell r="C50">
            <v>0</v>
          </cell>
          <cell r="D50">
            <v>67602.25</v>
          </cell>
          <cell r="J50">
            <v>8972.36</v>
          </cell>
        </row>
        <row r="51">
          <cell r="C51">
            <v>0</v>
          </cell>
          <cell r="D51">
            <v>0</v>
          </cell>
          <cell r="J51">
            <v>0</v>
          </cell>
        </row>
        <row r="52">
          <cell r="C52">
            <v>0</v>
          </cell>
          <cell r="D52">
            <v>638187.15</v>
          </cell>
          <cell r="J52">
            <v>84701.99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D58">
            <v>102992.74</v>
          </cell>
          <cell r="J58">
            <v>13669.49</v>
          </cell>
        </row>
        <row r="61">
          <cell r="G61">
            <v>360955</v>
          </cell>
          <cell r="J61">
            <v>47906.96</v>
          </cell>
        </row>
        <row r="62">
          <cell r="J62">
            <v>5868118.0899999999</v>
          </cell>
        </row>
        <row r="63">
          <cell r="J63">
            <v>0</v>
          </cell>
        </row>
      </sheetData>
      <sheetData sheetId="4">
        <row r="7">
          <cell r="C7">
            <v>4882661.12</v>
          </cell>
          <cell r="J7">
            <v>648040.5</v>
          </cell>
        </row>
        <row r="8">
          <cell r="C8">
            <v>219633.81</v>
          </cell>
          <cell r="J8">
            <v>29150.42</v>
          </cell>
        </row>
        <row r="9">
          <cell r="C9">
            <v>2981.32</v>
          </cell>
          <cell r="J9">
            <v>395.69</v>
          </cell>
        </row>
        <row r="11">
          <cell r="C11">
            <v>184928.08</v>
          </cell>
          <cell r="J11">
            <v>24544.17</v>
          </cell>
        </row>
        <row r="13">
          <cell r="C13">
            <v>557228.44000000006</v>
          </cell>
          <cell r="J13">
            <v>73956.92</v>
          </cell>
        </row>
        <row r="14">
          <cell r="C14">
            <v>842485</v>
          </cell>
          <cell r="J14">
            <v>111816.98</v>
          </cell>
        </row>
        <row r="16">
          <cell r="C16">
            <v>1358</v>
          </cell>
          <cell r="D16">
            <v>1659</v>
          </cell>
          <cell r="J16">
            <v>400.42</v>
          </cell>
        </row>
        <row r="17">
          <cell r="C17">
            <v>215688.77</v>
          </cell>
          <cell r="J17">
            <v>28626.82</v>
          </cell>
        </row>
        <row r="18">
          <cell r="C18">
            <v>5985.5</v>
          </cell>
          <cell r="D18">
            <v>275</v>
          </cell>
          <cell r="J18">
            <v>830.91</v>
          </cell>
        </row>
        <row r="20">
          <cell r="C20">
            <v>57849</v>
          </cell>
          <cell r="D20">
            <v>1066.56</v>
          </cell>
          <cell r="J20">
            <v>7819.44</v>
          </cell>
        </row>
        <row r="21">
          <cell r="C21">
            <v>606782.47</v>
          </cell>
          <cell r="D21">
            <v>239853.57</v>
          </cell>
          <cell r="E21">
            <v>0</v>
          </cell>
          <cell r="F21">
            <v>156275.53</v>
          </cell>
          <cell r="G21">
            <v>0</v>
          </cell>
          <cell r="J21">
            <v>133109.24</v>
          </cell>
        </row>
        <row r="22">
          <cell r="C22">
            <v>2224852.85</v>
          </cell>
          <cell r="D22">
            <v>221325.34</v>
          </cell>
          <cell r="E22">
            <v>0</v>
          </cell>
          <cell r="F22">
            <v>0</v>
          </cell>
          <cell r="G22">
            <v>0</v>
          </cell>
          <cell r="J22">
            <v>324663.64</v>
          </cell>
        </row>
        <row r="23">
          <cell r="C23">
            <v>33346.620000000003</v>
          </cell>
          <cell r="D23">
            <v>25945.63</v>
          </cell>
          <cell r="E23">
            <v>0</v>
          </cell>
          <cell r="F23">
            <v>0</v>
          </cell>
          <cell r="G23">
            <v>0</v>
          </cell>
          <cell r="J23">
            <v>7869.43</v>
          </cell>
        </row>
        <row r="24">
          <cell r="C24">
            <v>5876.74</v>
          </cell>
          <cell r="D24">
            <v>6782.56</v>
          </cell>
          <cell r="J24">
            <v>1680.18</v>
          </cell>
        </row>
        <row r="25">
          <cell r="C25">
            <v>10518.93</v>
          </cell>
          <cell r="D25">
            <v>6817.75</v>
          </cell>
          <cell r="J25">
            <v>2300.9699999999998</v>
          </cell>
        </row>
        <row r="27">
          <cell r="C27">
            <v>24894.95</v>
          </cell>
          <cell r="D27">
            <v>4404.26</v>
          </cell>
          <cell r="J27">
            <v>3888.67</v>
          </cell>
        </row>
        <row r="28">
          <cell r="C28">
            <v>24480.39</v>
          </cell>
          <cell r="D28">
            <v>5728.25</v>
          </cell>
          <cell r="F28">
            <v>0</v>
          </cell>
          <cell r="J28">
            <v>4009.38</v>
          </cell>
        </row>
        <row r="29">
          <cell r="C29">
            <v>10454.56</v>
          </cell>
          <cell r="D29">
            <v>0</v>
          </cell>
          <cell r="J29">
            <v>1387.56</v>
          </cell>
        </row>
        <row r="30">
          <cell r="C30">
            <v>181686.74</v>
          </cell>
          <cell r="D30">
            <v>22416.36</v>
          </cell>
          <cell r="J30">
            <v>27089.14</v>
          </cell>
        </row>
        <row r="31">
          <cell r="C31">
            <v>0</v>
          </cell>
          <cell r="J31">
            <v>0</v>
          </cell>
        </row>
        <row r="32">
          <cell r="C32">
            <v>13514.24</v>
          </cell>
          <cell r="D32">
            <v>1947.28</v>
          </cell>
          <cell r="J32">
            <v>2052.1</v>
          </cell>
        </row>
        <row r="33">
          <cell r="C33">
            <v>0</v>
          </cell>
          <cell r="D33">
            <v>17280.060000000001</v>
          </cell>
          <cell r="J33">
            <v>2293.46</v>
          </cell>
        </row>
        <row r="34">
          <cell r="C34">
            <v>0</v>
          </cell>
          <cell r="J34">
            <v>0</v>
          </cell>
        </row>
        <row r="35">
          <cell r="C35">
            <v>143160.04</v>
          </cell>
          <cell r="D35">
            <v>23877.91</v>
          </cell>
          <cell r="E35">
            <v>0</v>
          </cell>
          <cell r="F35">
            <v>2020567.05</v>
          </cell>
          <cell r="G35">
            <v>0</v>
          </cell>
          <cell r="J35">
            <v>290345.08</v>
          </cell>
        </row>
        <row r="37">
          <cell r="C37">
            <v>0</v>
          </cell>
          <cell r="J37">
            <v>0</v>
          </cell>
        </row>
        <row r="39">
          <cell r="C39">
            <v>157700</v>
          </cell>
          <cell r="D39">
            <v>113919.83</v>
          </cell>
          <cell r="G39">
            <v>0</v>
          </cell>
          <cell r="J39">
            <v>36050.15</v>
          </cell>
        </row>
        <row r="40">
          <cell r="C40">
            <v>3806.66</v>
          </cell>
          <cell r="D40">
            <v>1228.31</v>
          </cell>
          <cell r="J40">
            <v>668.26</v>
          </cell>
        </row>
        <row r="41">
          <cell r="C41">
            <v>0</v>
          </cell>
          <cell r="D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173.06</v>
          </cell>
          <cell r="D44">
            <v>36539.120000000003</v>
          </cell>
          <cell r="J44">
            <v>4872.54</v>
          </cell>
        </row>
        <row r="46">
          <cell r="C46">
            <v>0</v>
          </cell>
          <cell r="J46">
            <v>0</v>
          </cell>
        </row>
        <row r="48">
          <cell r="C48">
            <v>750</v>
          </cell>
          <cell r="D48">
            <v>8260.91</v>
          </cell>
          <cell r="J48">
            <v>1195.95</v>
          </cell>
        </row>
        <row r="50">
          <cell r="C50">
            <v>0</v>
          </cell>
          <cell r="D50">
            <v>0</v>
          </cell>
          <cell r="J50">
            <v>0</v>
          </cell>
        </row>
        <row r="51">
          <cell r="C51">
            <v>0</v>
          </cell>
          <cell r="D51">
            <v>0</v>
          </cell>
          <cell r="J51">
            <v>0</v>
          </cell>
        </row>
        <row r="52">
          <cell r="C52">
            <v>0</v>
          </cell>
          <cell r="D52">
            <v>0</v>
          </cell>
          <cell r="J52">
            <v>0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D58">
            <v>0</v>
          </cell>
          <cell r="J58">
            <v>0</v>
          </cell>
        </row>
        <row r="61">
          <cell r="J61">
            <v>0</v>
          </cell>
        </row>
        <row r="62">
          <cell r="J62">
            <v>1382015.7</v>
          </cell>
        </row>
        <row r="63">
          <cell r="J63">
            <v>0</v>
          </cell>
        </row>
      </sheetData>
      <sheetData sheetId="5">
        <row r="7">
          <cell r="C7">
            <v>12699789.959999999</v>
          </cell>
          <cell r="J7">
            <v>1685551.79</v>
          </cell>
        </row>
        <row r="8">
          <cell r="C8">
            <v>592876.33000000007</v>
          </cell>
          <cell r="J8">
            <v>78688.210000000006</v>
          </cell>
        </row>
        <row r="9">
          <cell r="C9">
            <v>9767.2199999999993</v>
          </cell>
          <cell r="J9">
            <v>1296.33</v>
          </cell>
        </row>
        <row r="11">
          <cell r="C11">
            <v>612589.28999999992</v>
          </cell>
          <cell r="J11">
            <v>81304.570000000007</v>
          </cell>
        </row>
        <row r="13">
          <cell r="C13">
            <v>1440835.4600000002</v>
          </cell>
          <cell r="J13">
            <v>191231.73</v>
          </cell>
        </row>
        <row r="14">
          <cell r="C14">
            <v>2171508.87</v>
          </cell>
          <cell r="J14">
            <v>288208.75</v>
          </cell>
        </row>
        <row r="16">
          <cell r="C16">
            <v>22133.9</v>
          </cell>
          <cell r="D16">
            <v>200</v>
          </cell>
          <cell r="J16">
            <v>2964.22</v>
          </cell>
        </row>
        <row r="17">
          <cell r="C17">
            <v>352736.23</v>
          </cell>
          <cell r="J17">
            <v>46816.14</v>
          </cell>
        </row>
        <row r="18">
          <cell r="C18">
            <v>1328.6</v>
          </cell>
          <cell r="D18">
            <v>0</v>
          </cell>
          <cell r="J18">
            <v>176.34</v>
          </cell>
        </row>
        <row r="20">
          <cell r="C20">
            <v>260910.55</v>
          </cell>
          <cell r="D20">
            <v>52647.86</v>
          </cell>
          <cell r="J20">
            <v>41616.35</v>
          </cell>
        </row>
        <row r="21">
          <cell r="C21">
            <v>2273727.58</v>
          </cell>
          <cell r="D21">
            <v>874666.83</v>
          </cell>
          <cell r="E21">
            <v>189260.1</v>
          </cell>
          <cell r="F21">
            <v>495976.02</v>
          </cell>
          <cell r="J21">
            <v>508810.21</v>
          </cell>
        </row>
        <row r="22">
          <cell r="C22">
            <v>3124866.43</v>
          </cell>
          <cell r="D22">
            <v>236563</v>
          </cell>
          <cell r="F22">
            <v>0</v>
          </cell>
          <cell r="J22">
            <v>446138.35</v>
          </cell>
        </row>
        <row r="23">
          <cell r="C23">
            <v>119198.3</v>
          </cell>
          <cell r="D23">
            <v>43101.13</v>
          </cell>
          <cell r="F23">
            <v>756733.16</v>
          </cell>
          <cell r="J23">
            <v>121976.59</v>
          </cell>
        </row>
        <row r="24">
          <cell r="C24">
            <v>22368.52</v>
          </cell>
          <cell r="D24">
            <v>25764.09</v>
          </cell>
          <cell r="J24">
            <v>6388.28</v>
          </cell>
        </row>
        <row r="25">
          <cell r="C25">
            <v>48896.310000000005</v>
          </cell>
          <cell r="D25">
            <v>21886.32</v>
          </cell>
          <cell r="J25">
            <v>9394.4699999999993</v>
          </cell>
        </row>
        <row r="27">
          <cell r="C27">
            <v>52149.440000000002</v>
          </cell>
          <cell r="D27">
            <v>70</v>
          </cell>
          <cell r="J27">
            <v>6930.71</v>
          </cell>
        </row>
        <row r="28">
          <cell r="C28">
            <v>117651.01000000001</v>
          </cell>
          <cell r="D28">
            <v>58917.14</v>
          </cell>
          <cell r="J28">
            <v>23434.62</v>
          </cell>
        </row>
        <row r="29">
          <cell r="C29">
            <v>0</v>
          </cell>
          <cell r="D29">
            <v>7500</v>
          </cell>
          <cell r="J29">
            <v>995.42</v>
          </cell>
        </row>
        <row r="30">
          <cell r="C30">
            <v>476523.75</v>
          </cell>
          <cell r="D30">
            <v>59692.91</v>
          </cell>
          <cell r="J30">
            <v>71168.179999999993</v>
          </cell>
        </row>
        <row r="31">
          <cell r="C31">
            <v>8180.57</v>
          </cell>
          <cell r="J31">
            <v>1085.75</v>
          </cell>
        </row>
        <row r="32">
          <cell r="C32">
            <v>70134.41</v>
          </cell>
          <cell r="D32">
            <v>5926.05</v>
          </cell>
          <cell r="J32">
            <v>10094.959999999999</v>
          </cell>
        </row>
        <row r="33">
          <cell r="C33">
            <v>27353.7</v>
          </cell>
          <cell r="D33">
            <v>57483.23</v>
          </cell>
          <cell r="J33">
            <v>11259.8</v>
          </cell>
        </row>
        <row r="34">
          <cell r="C34">
            <v>0</v>
          </cell>
          <cell r="J34">
            <v>0</v>
          </cell>
        </row>
        <row r="35">
          <cell r="C35">
            <v>23518.17</v>
          </cell>
          <cell r="D35">
            <v>88992.95</v>
          </cell>
          <cell r="J35">
            <v>14932.79</v>
          </cell>
        </row>
        <row r="37">
          <cell r="C37">
            <v>0</v>
          </cell>
          <cell r="J37">
            <v>0</v>
          </cell>
        </row>
        <row r="39">
          <cell r="C39">
            <v>360975.05000000005</v>
          </cell>
          <cell r="D39">
            <v>304365.31</v>
          </cell>
          <cell r="J39">
            <v>88305.84</v>
          </cell>
        </row>
        <row r="40">
          <cell r="C40">
            <v>6904.98</v>
          </cell>
          <cell r="D40">
            <v>101569.04</v>
          </cell>
          <cell r="J40">
            <v>14396.98</v>
          </cell>
        </row>
        <row r="41">
          <cell r="C41">
            <v>0</v>
          </cell>
          <cell r="D41">
            <v>7040.56</v>
          </cell>
          <cell r="J41">
            <v>934.44</v>
          </cell>
        </row>
        <row r="42">
          <cell r="C42">
            <v>0</v>
          </cell>
          <cell r="J42">
            <v>0</v>
          </cell>
        </row>
        <row r="43">
          <cell r="C43">
            <v>7004.06</v>
          </cell>
          <cell r="J43">
            <v>929.6</v>
          </cell>
        </row>
        <row r="44">
          <cell r="C44">
            <v>28069.989999999998</v>
          </cell>
          <cell r="D44">
            <v>540</v>
          </cell>
          <cell r="J44">
            <v>3797.2</v>
          </cell>
        </row>
        <row r="46">
          <cell r="C46">
            <v>0</v>
          </cell>
          <cell r="J46">
            <v>0</v>
          </cell>
        </row>
        <row r="48">
          <cell r="C48">
            <v>2900</v>
          </cell>
          <cell r="D48">
            <v>9624.51</v>
          </cell>
          <cell r="J48">
            <v>1662.29</v>
          </cell>
        </row>
        <row r="50">
          <cell r="C50">
            <v>0</v>
          </cell>
          <cell r="D50">
            <v>0</v>
          </cell>
          <cell r="J50">
            <v>0</v>
          </cell>
        </row>
        <row r="51">
          <cell r="C51">
            <v>0</v>
          </cell>
          <cell r="D51">
            <v>0</v>
          </cell>
          <cell r="J51">
            <v>0</v>
          </cell>
        </row>
        <row r="52">
          <cell r="C52">
            <v>0</v>
          </cell>
          <cell r="D52">
            <v>165580</v>
          </cell>
          <cell r="J52">
            <v>21976.240000000002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D58">
            <v>149434.95000000001</v>
          </cell>
          <cell r="J58">
            <v>19833.43</v>
          </cell>
        </row>
        <row r="61">
          <cell r="G61">
            <v>449366.8</v>
          </cell>
          <cell r="J61">
            <v>59641.22</v>
          </cell>
        </row>
        <row r="62">
          <cell r="J62">
            <v>3309429.78</v>
          </cell>
        </row>
        <row r="63">
          <cell r="J63">
            <v>0</v>
          </cell>
        </row>
      </sheetData>
      <sheetData sheetId="6">
        <row r="7">
          <cell r="C7">
            <v>827198.5399999998</v>
          </cell>
          <cell r="J7">
            <v>109788.11</v>
          </cell>
        </row>
        <row r="8">
          <cell r="C8">
            <v>24867.279999999999</v>
          </cell>
          <cell r="J8">
            <v>3300.46</v>
          </cell>
        </row>
        <row r="9">
          <cell r="C9">
            <v>0</v>
          </cell>
          <cell r="J9">
            <v>0</v>
          </cell>
        </row>
        <row r="11">
          <cell r="C11">
            <v>23352.73</v>
          </cell>
          <cell r="J11">
            <v>3099.44</v>
          </cell>
        </row>
        <row r="13">
          <cell r="C13">
            <v>96113.02</v>
          </cell>
          <cell r="J13">
            <v>12756.39</v>
          </cell>
        </row>
        <row r="14">
          <cell r="C14">
            <v>140590.86000000002</v>
          </cell>
          <cell r="J14">
            <v>18659.61</v>
          </cell>
        </row>
        <row r="16">
          <cell r="C16">
            <v>5368</v>
          </cell>
          <cell r="J16">
            <v>712.46</v>
          </cell>
        </row>
        <row r="17">
          <cell r="C17">
            <v>15860.09</v>
          </cell>
          <cell r="J17">
            <v>2104.9899999999998</v>
          </cell>
        </row>
        <row r="18">
          <cell r="C18">
            <v>0</v>
          </cell>
          <cell r="J18">
            <v>0</v>
          </cell>
        </row>
        <row r="20">
          <cell r="C20">
            <v>7522.6399999999994</v>
          </cell>
          <cell r="J20">
            <v>998.43</v>
          </cell>
        </row>
        <row r="21">
          <cell r="C21">
            <v>0</v>
          </cell>
          <cell r="J21">
            <v>0</v>
          </cell>
        </row>
        <row r="22">
          <cell r="C22">
            <v>1912.34</v>
          </cell>
          <cell r="J22">
            <v>253.81</v>
          </cell>
        </row>
        <row r="23">
          <cell r="C23">
            <v>1995.92</v>
          </cell>
          <cell r="J23">
            <v>264.89999999999998</v>
          </cell>
        </row>
        <row r="24">
          <cell r="C24">
            <v>5406.1</v>
          </cell>
          <cell r="J24">
            <v>717.51</v>
          </cell>
        </row>
        <row r="25">
          <cell r="C25">
            <v>0</v>
          </cell>
          <cell r="J25">
            <v>0</v>
          </cell>
        </row>
        <row r="27">
          <cell r="C27">
            <v>4182.59</v>
          </cell>
          <cell r="J27">
            <v>555.12</v>
          </cell>
        </row>
        <row r="28">
          <cell r="C28">
            <v>1197.5</v>
          </cell>
          <cell r="J28">
            <v>158.94</v>
          </cell>
        </row>
        <row r="29">
          <cell r="C29">
            <v>0</v>
          </cell>
          <cell r="J29">
            <v>0</v>
          </cell>
        </row>
        <row r="30">
          <cell r="C30">
            <v>0</v>
          </cell>
          <cell r="J30">
            <v>0</v>
          </cell>
        </row>
        <row r="31">
          <cell r="C31">
            <v>0</v>
          </cell>
          <cell r="J31">
            <v>0</v>
          </cell>
        </row>
        <row r="32">
          <cell r="C32">
            <v>330</v>
          </cell>
          <cell r="J32">
            <v>43.8</v>
          </cell>
        </row>
        <row r="33">
          <cell r="C33">
            <v>0</v>
          </cell>
          <cell r="J33">
            <v>0</v>
          </cell>
        </row>
        <row r="34">
          <cell r="C34">
            <v>0</v>
          </cell>
          <cell r="J34">
            <v>0</v>
          </cell>
        </row>
        <row r="35">
          <cell r="C35">
            <v>2147.77</v>
          </cell>
          <cell r="J35">
            <v>285.06</v>
          </cell>
        </row>
        <row r="37">
          <cell r="C37">
            <v>0</v>
          </cell>
          <cell r="J37">
            <v>0</v>
          </cell>
        </row>
        <row r="39">
          <cell r="C39">
            <v>0</v>
          </cell>
          <cell r="J39">
            <v>0</v>
          </cell>
        </row>
        <row r="40">
          <cell r="C40">
            <v>550.29</v>
          </cell>
          <cell r="J40">
            <v>73.040000000000006</v>
          </cell>
        </row>
        <row r="41">
          <cell r="C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0</v>
          </cell>
          <cell r="J44">
            <v>0</v>
          </cell>
        </row>
        <row r="46">
          <cell r="C46">
            <v>0</v>
          </cell>
          <cell r="J46">
            <v>0</v>
          </cell>
        </row>
        <row r="48">
          <cell r="C48">
            <v>390</v>
          </cell>
          <cell r="J48">
            <v>51.76</v>
          </cell>
        </row>
        <row r="50">
          <cell r="J50">
            <v>0</v>
          </cell>
        </row>
        <row r="51">
          <cell r="J51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56">
          <cell r="J56">
            <v>0</v>
          </cell>
        </row>
        <row r="58">
          <cell r="J58">
            <v>0</v>
          </cell>
        </row>
        <row r="61">
          <cell r="J61">
            <v>0</v>
          </cell>
        </row>
        <row r="62">
          <cell r="J62">
            <v>153823.82999999999</v>
          </cell>
        </row>
      </sheetData>
      <sheetData sheetId="7">
        <row r="7">
          <cell r="C7">
            <v>4486272.71</v>
          </cell>
          <cell r="J7">
            <v>595430.71</v>
          </cell>
        </row>
        <row r="8">
          <cell r="C8">
            <v>113862.55</v>
          </cell>
          <cell r="J8">
            <v>15112.16</v>
          </cell>
        </row>
        <row r="9">
          <cell r="C9">
            <v>3065.74</v>
          </cell>
          <cell r="J9">
            <v>406.89</v>
          </cell>
        </row>
        <row r="11">
          <cell r="C11">
            <v>316352.01</v>
          </cell>
          <cell r="J11">
            <v>41987.13</v>
          </cell>
        </row>
        <row r="13">
          <cell r="C13">
            <v>500194.13</v>
          </cell>
          <cell r="J13">
            <v>66387.17</v>
          </cell>
        </row>
        <row r="14">
          <cell r="C14">
            <v>759528.18</v>
          </cell>
          <cell r="J14">
            <v>100806.71</v>
          </cell>
        </row>
        <row r="16">
          <cell r="C16">
            <v>2601</v>
          </cell>
          <cell r="D16">
            <v>377</v>
          </cell>
          <cell r="J16">
            <v>395.25</v>
          </cell>
        </row>
        <row r="17">
          <cell r="C17">
            <v>284800.77</v>
          </cell>
          <cell r="J17">
            <v>37799.56</v>
          </cell>
        </row>
        <row r="18">
          <cell r="C18">
            <v>1328.6</v>
          </cell>
          <cell r="D18">
            <v>0</v>
          </cell>
          <cell r="J18">
            <v>176.34</v>
          </cell>
        </row>
        <row r="20">
          <cell r="C20">
            <v>77693.100000000006</v>
          </cell>
          <cell r="D20">
            <v>123707.25</v>
          </cell>
          <cell r="J20">
            <v>26730.42</v>
          </cell>
        </row>
        <row r="21">
          <cell r="C21">
            <v>817914.9</v>
          </cell>
          <cell r="D21">
            <v>255053.03</v>
          </cell>
          <cell r="F21">
            <v>149809.82999999999</v>
          </cell>
          <cell r="J21">
            <v>162290.5</v>
          </cell>
        </row>
        <row r="22">
          <cell r="C22">
            <v>676894.89</v>
          </cell>
          <cell r="D22">
            <v>74698.38</v>
          </cell>
          <cell r="F22">
            <v>28758.69</v>
          </cell>
          <cell r="J22">
            <v>103570.5</v>
          </cell>
        </row>
        <row r="23">
          <cell r="C23">
            <v>39256.99</v>
          </cell>
          <cell r="D23">
            <v>69248.12</v>
          </cell>
          <cell r="J23">
            <v>14401.1</v>
          </cell>
        </row>
        <row r="24">
          <cell r="C24">
            <v>9369.18</v>
          </cell>
          <cell r="D24">
            <v>7485</v>
          </cell>
          <cell r="J24">
            <v>2236.9299999999998</v>
          </cell>
        </row>
        <row r="25">
          <cell r="C25">
            <v>4054.29</v>
          </cell>
          <cell r="D25">
            <v>0</v>
          </cell>
          <cell r="J25">
            <v>538.1</v>
          </cell>
        </row>
        <row r="27">
          <cell r="C27">
            <v>46678.93</v>
          </cell>
          <cell r="D27">
            <v>6104.5</v>
          </cell>
          <cell r="J27">
            <v>7005.57</v>
          </cell>
        </row>
        <row r="28">
          <cell r="C28">
            <v>127274.31</v>
          </cell>
          <cell r="D28">
            <v>22064.77</v>
          </cell>
          <cell r="J28">
            <v>19820.7</v>
          </cell>
        </row>
        <row r="29">
          <cell r="C29">
            <v>0</v>
          </cell>
          <cell r="D29">
            <v>0</v>
          </cell>
          <cell r="J29">
            <v>0</v>
          </cell>
        </row>
        <row r="30">
          <cell r="C30">
            <v>97630.27</v>
          </cell>
          <cell r="D30">
            <v>10220</v>
          </cell>
          <cell r="J30">
            <v>14314.19</v>
          </cell>
        </row>
        <row r="31">
          <cell r="C31">
            <v>0</v>
          </cell>
          <cell r="J31">
            <v>0</v>
          </cell>
        </row>
        <row r="32">
          <cell r="C32">
            <v>4790</v>
          </cell>
          <cell r="D32">
            <v>4905.6400000000003</v>
          </cell>
          <cell r="J32">
            <v>1286.83</v>
          </cell>
        </row>
        <row r="33">
          <cell r="C33">
            <v>0</v>
          </cell>
          <cell r="D33">
            <v>40883.14</v>
          </cell>
          <cell r="J33">
            <v>5426.13</v>
          </cell>
        </row>
        <row r="34">
          <cell r="C34">
            <v>2087.5</v>
          </cell>
          <cell r="J34">
            <v>277.06</v>
          </cell>
        </row>
        <row r="35">
          <cell r="C35">
            <v>8348.33</v>
          </cell>
          <cell r="D35">
            <v>22227.5</v>
          </cell>
          <cell r="J35">
            <v>4058.11</v>
          </cell>
        </row>
        <row r="37">
          <cell r="C37">
            <v>0</v>
          </cell>
          <cell r="J37">
            <v>0</v>
          </cell>
        </row>
        <row r="39">
          <cell r="C39">
            <v>53247.54</v>
          </cell>
          <cell r="D39">
            <v>181684.73</v>
          </cell>
          <cell r="J39">
            <v>31180.87</v>
          </cell>
        </row>
        <row r="40">
          <cell r="C40">
            <v>2554.5300000000002</v>
          </cell>
          <cell r="D40">
            <v>5533.79</v>
          </cell>
          <cell r="J40">
            <v>1073.51</v>
          </cell>
        </row>
        <row r="41">
          <cell r="C41">
            <v>1000</v>
          </cell>
          <cell r="D41">
            <v>1051.5999999999999</v>
          </cell>
          <cell r="J41">
            <v>272.29000000000002</v>
          </cell>
        </row>
        <row r="42">
          <cell r="C42">
            <v>0</v>
          </cell>
          <cell r="J42">
            <v>0</v>
          </cell>
        </row>
        <row r="43">
          <cell r="C43">
            <v>5537.5</v>
          </cell>
          <cell r="J43">
            <v>734.95</v>
          </cell>
        </row>
        <row r="44">
          <cell r="C44">
            <v>5740</v>
          </cell>
          <cell r="D44">
            <v>5629.87</v>
          </cell>
          <cell r="J44">
            <v>1509.04</v>
          </cell>
        </row>
        <row r="46">
          <cell r="C46">
            <v>0</v>
          </cell>
          <cell r="J46">
            <v>0</v>
          </cell>
        </row>
        <row r="48">
          <cell r="C48">
            <v>2873.37</v>
          </cell>
          <cell r="D48">
            <v>4510.0600000000004</v>
          </cell>
          <cell r="J48">
            <v>979.95</v>
          </cell>
        </row>
        <row r="50">
          <cell r="C50">
            <v>0</v>
          </cell>
          <cell r="D50">
            <v>0</v>
          </cell>
          <cell r="J50">
            <v>0</v>
          </cell>
        </row>
        <row r="51">
          <cell r="C51">
            <v>0</v>
          </cell>
          <cell r="D51">
            <v>0</v>
          </cell>
          <cell r="J51">
            <v>0</v>
          </cell>
        </row>
        <row r="52">
          <cell r="C52">
            <v>0</v>
          </cell>
          <cell r="D52">
            <v>54349.38</v>
          </cell>
          <cell r="J52">
            <v>7213.4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D58">
            <v>0</v>
          </cell>
          <cell r="J58">
            <v>0</v>
          </cell>
        </row>
        <row r="61">
          <cell r="G61">
            <v>126420.47</v>
          </cell>
          <cell r="J61">
            <v>16778.88</v>
          </cell>
        </row>
        <row r="62">
          <cell r="J62">
            <v>1121633.99</v>
          </cell>
        </row>
        <row r="63">
          <cell r="J63">
            <v>0</v>
          </cell>
        </row>
      </sheetData>
      <sheetData sheetId="8">
        <row r="7">
          <cell r="C7">
            <v>5379447.7800000003</v>
          </cell>
          <cell r="J7">
            <v>713975.42</v>
          </cell>
        </row>
        <row r="8">
          <cell r="C8">
            <v>117251.64</v>
          </cell>
          <cell r="J8">
            <v>15561.97</v>
          </cell>
        </row>
        <row r="9">
          <cell r="C9">
            <v>0</v>
          </cell>
          <cell r="J9">
            <v>0</v>
          </cell>
        </row>
        <row r="11">
          <cell r="C11">
            <v>162382.44</v>
          </cell>
          <cell r="J11">
            <v>21551.85</v>
          </cell>
        </row>
        <row r="13">
          <cell r="C13">
            <v>616748.51</v>
          </cell>
          <cell r="J13">
            <v>81856.59</v>
          </cell>
        </row>
        <row r="14">
          <cell r="C14">
            <v>906955.35</v>
          </cell>
          <cell r="J14">
            <v>120373.66</v>
          </cell>
        </row>
        <row r="16">
          <cell r="C16">
            <v>2290</v>
          </cell>
          <cell r="J16">
            <v>303.93</v>
          </cell>
        </row>
        <row r="17">
          <cell r="C17">
            <v>284991.24</v>
          </cell>
          <cell r="J17">
            <v>37824.839999999997</v>
          </cell>
        </row>
        <row r="18">
          <cell r="C18">
            <v>0</v>
          </cell>
          <cell r="J18">
            <v>0</v>
          </cell>
        </row>
        <row r="20">
          <cell r="C20">
            <v>41834.89</v>
          </cell>
          <cell r="D20">
            <v>2031.25</v>
          </cell>
          <cell r="J20">
            <v>5822.04</v>
          </cell>
        </row>
        <row r="21">
          <cell r="C21">
            <v>17225.919999999998</v>
          </cell>
          <cell r="D21">
            <v>8619.82</v>
          </cell>
          <cell r="E21">
            <v>1297.8800000000001</v>
          </cell>
          <cell r="J21">
            <v>3602.58</v>
          </cell>
        </row>
        <row r="22">
          <cell r="C22">
            <v>435310.17</v>
          </cell>
          <cell r="J22">
            <v>57775.59</v>
          </cell>
        </row>
        <row r="23">
          <cell r="C23">
            <v>33616.28</v>
          </cell>
          <cell r="E23">
            <v>4812.5</v>
          </cell>
          <cell r="J23">
            <v>5100.37</v>
          </cell>
        </row>
        <row r="24">
          <cell r="C24">
            <v>5994.93</v>
          </cell>
          <cell r="J24">
            <v>795.66</v>
          </cell>
        </row>
        <row r="25">
          <cell r="C25">
            <v>862</v>
          </cell>
          <cell r="J25">
            <v>114.41</v>
          </cell>
        </row>
        <row r="27">
          <cell r="C27">
            <v>19861.3</v>
          </cell>
          <cell r="J27">
            <v>2636.05</v>
          </cell>
        </row>
        <row r="28">
          <cell r="C28">
            <v>28078.81</v>
          </cell>
          <cell r="J28">
            <v>3726.7</v>
          </cell>
        </row>
        <row r="29">
          <cell r="C29">
            <v>0</v>
          </cell>
          <cell r="J29">
            <v>0</v>
          </cell>
        </row>
        <row r="30">
          <cell r="C30">
            <v>36560.75</v>
          </cell>
          <cell r="J30">
            <v>4852.4399999999996</v>
          </cell>
        </row>
        <row r="31">
          <cell r="C31">
            <v>0</v>
          </cell>
          <cell r="J31">
            <v>0</v>
          </cell>
        </row>
        <row r="32">
          <cell r="C32">
            <v>640</v>
          </cell>
          <cell r="J32">
            <v>84.94</v>
          </cell>
        </row>
        <row r="33">
          <cell r="C33">
            <v>0</v>
          </cell>
          <cell r="J33">
            <v>0</v>
          </cell>
        </row>
        <row r="34">
          <cell r="C34">
            <v>934.38</v>
          </cell>
          <cell r="J34">
            <v>124.01</v>
          </cell>
        </row>
        <row r="35">
          <cell r="C35">
            <v>3753.35</v>
          </cell>
          <cell r="E35">
            <v>40606.31</v>
          </cell>
          <cell r="J35">
            <v>5887.54</v>
          </cell>
        </row>
        <row r="37">
          <cell r="J37">
            <v>0</v>
          </cell>
        </row>
        <row r="39">
          <cell r="C39">
            <v>41910.93</v>
          </cell>
          <cell r="J39">
            <v>5562.54</v>
          </cell>
        </row>
        <row r="40">
          <cell r="C40">
            <v>2000</v>
          </cell>
          <cell r="J40">
            <v>265.45</v>
          </cell>
        </row>
        <row r="41">
          <cell r="C41">
            <v>662.13</v>
          </cell>
          <cell r="J41">
            <v>87.88</v>
          </cell>
        </row>
        <row r="42">
          <cell r="C42">
            <v>0</v>
          </cell>
          <cell r="J42">
            <v>0</v>
          </cell>
        </row>
        <row r="43">
          <cell r="C43">
            <v>5537.5</v>
          </cell>
          <cell r="J43">
            <v>734.95</v>
          </cell>
        </row>
        <row r="44">
          <cell r="C44">
            <v>3016.55</v>
          </cell>
          <cell r="D44">
            <v>185</v>
          </cell>
          <cell r="J44">
            <v>424.92</v>
          </cell>
        </row>
        <row r="46">
          <cell r="C46">
            <v>0</v>
          </cell>
          <cell r="J46">
            <v>0</v>
          </cell>
        </row>
        <row r="48">
          <cell r="C48">
            <v>1604.46</v>
          </cell>
          <cell r="D48">
            <v>553.1</v>
          </cell>
          <cell r="J48">
            <v>286.36</v>
          </cell>
        </row>
        <row r="50">
          <cell r="C50">
            <v>0</v>
          </cell>
          <cell r="J50">
            <v>0</v>
          </cell>
        </row>
        <row r="51">
          <cell r="C51">
            <v>0</v>
          </cell>
          <cell r="J51">
            <v>0</v>
          </cell>
        </row>
        <row r="52">
          <cell r="C52">
            <v>0</v>
          </cell>
          <cell r="J52">
            <v>0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J56">
            <v>0</v>
          </cell>
        </row>
        <row r="58">
          <cell r="J58">
            <v>0</v>
          </cell>
        </row>
        <row r="61">
          <cell r="J61">
            <v>0</v>
          </cell>
        </row>
        <row r="62">
          <cell r="J62">
            <v>1081620.72</v>
          </cell>
        </row>
      </sheetData>
      <sheetData sheetId="9">
        <row r="7">
          <cell r="C7">
            <v>4873147.6399999997</v>
          </cell>
          <cell r="J7">
            <v>646777.84</v>
          </cell>
        </row>
        <row r="8">
          <cell r="C8">
            <v>153501.51999999999</v>
          </cell>
          <cell r="J8">
            <v>20373.150000000001</v>
          </cell>
        </row>
        <row r="9">
          <cell r="C9">
            <v>0</v>
          </cell>
          <cell r="J9">
            <v>0</v>
          </cell>
        </row>
        <row r="11">
          <cell r="C11">
            <v>454521.14</v>
          </cell>
          <cell r="J11">
            <v>60325.32</v>
          </cell>
        </row>
        <row r="13">
          <cell r="C13">
            <v>498933.04</v>
          </cell>
          <cell r="J13">
            <v>66219.789999999994</v>
          </cell>
        </row>
        <row r="14">
          <cell r="C14">
            <v>829397.08</v>
          </cell>
          <cell r="J14">
            <v>110079.91</v>
          </cell>
        </row>
        <row r="16">
          <cell r="C16">
            <v>2156</v>
          </cell>
          <cell r="D16">
            <v>3955</v>
          </cell>
          <cell r="J16">
            <v>811.07</v>
          </cell>
        </row>
        <row r="17">
          <cell r="C17">
            <v>206330.2</v>
          </cell>
          <cell r="J17">
            <v>27384.720000000001</v>
          </cell>
        </row>
        <row r="18">
          <cell r="C18">
            <v>0</v>
          </cell>
          <cell r="D18">
            <v>12760</v>
          </cell>
          <cell r="J18">
            <v>1693.54</v>
          </cell>
        </row>
        <row r="20">
          <cell r="C20">
            <v>43944.68</v>
          </cell>
          <cell r="D20">
            <v>24541.91</v>
          </cell>
          <cell r="J20">
            <v>9089.73</v>
          </cell>
        </row>
        <row r="21">
          <cell r="C21">
            <v>643322.66</v>
          </cell>
          <cell r="D21">
            <v>1820629.48</v>
          </cell>
          <cell r="E21">
            <v>0</v>
          </cell>
          <cell r="F21">
            <v>0</v>
          </cell>
          <cell r="G21">
            <v>0</v>
          </cell>
          <cell r="J21">
            <v>327022.65000000002</v>
          </cell>
        </row>
        <row r="22">
          <cell r="C22">
            <v>281453.88</v>
          </cell>
          <cell r="D22">
            <v>769220.89</v>
          </cell>
          <cell r="E22">
            <v>0</v>
          </cell>
          <cell r="F22">
            <v>0</v>
          </cell>
          <cell r="G22">
            <v>0</v>
          </cell>
          <cell r="J22">
            <v>139448.51</v>
          </cell>
        </row>
        <row r="23">
          <cell r="C23">
            <v>31056.91</v>
          </cell>
          <cell r="D23">
            <v>162663.07</v>
          </cell>
          <cell r="E23">
            <v>0</v>
          </cell>
          <cell r="F23">
            <v>0</v>
          </cell>
          <cell r="G23">
            <v>0</v>
          </cell>
          <cell r="J23">
            <v>25711.06</v>
          </cell>
        </row>
        <row r="24">
          <cell r="C24">
            <v>3053.93</v>
          </cell>
          <cell r="D24">
            <v>3997.04</v>
          </cell>
          <cell r="J24">
            <v>935.82</v>
          </cell>
        </row>
        <row r="25">
          <cell r="C25">
            <v>5161</v>
          </cell>
          <cell r="D25">
            <v>17029.96</v>
          </cell>
          <cell r="J25">
            <v>2945.25</v>
          </cell>
        </row>
        <row r="27">
          <cell r="C27">
            <v>22639.919999999998</v>
          </cell>
          <cell r="D27">
            <v>41450.949999999997</v>
          </cell>
          <cell r="J27">
            <v>8506.32</v>
          </cell>
        </row>
        <row r="28">
          <cell r="C28">
            <v>36440.25</v>
          </cell>
          <cell r="D28">
            <v>122715.47</v>
          </cell>
          <cell r="F28">
            <v>0</v>
          </cell>
          <cell r="J28">
            <v>21123.59</v>
          </cell>
        </row>
        <row r="29">
          <cell r="C29">
            <v>6939.73</v>
          </cell>
          <cell r="D29">
            <v>15919.2</v>
          </cell>
          <cell r="J29">
            <v>3033.9</v>
          </cell>
        </row>
        <row r="30">
          <cell r="C30">
            <v>101741.44</v>
          </cell>
          <cell r="D30">
            <v>130311.78</v>
          </cell>
          <cell r="J30">
            <v>30798.76</v>
          </cell>
        </row>
        <row r="31">
          <cell r="C31">
            <v>0</v>
          </cell>
          <cell r="J31">
            <v>0</v>
          </cell>
        </row>
        <row r="32">
          <cell r="C32">
            <v>10847.5</v>
          </cell>
          <cell r="D32">
            <v>22625.01</v>
          </cell>
          <cell r="J32">
            <v>4442.57</v>
          </cell>
        </row>
        <row r="33">
          <cell r="C33">
            <v>0</v>
          </cell>
          <cell r="D33">
            <v>0</v>
          </cell>
          <cell r="J33">
            <v>0</v>
          </cell>
        </row>
        <row r="34">
          <cell r="C34">
            <v>0</v>
          </cell>
          <cell r="J34">
            <v>0</v>
          </cell>
        </row>
        <row r="35">
          <cell r="C35">
            <v>11233.07</v>
          </cell>
          <cell r="D35">
            <v>0</v>
          </cell>
          <cell r="E35">
            <v>0</v>
          </cell>
          <cell r="F35">
            <v>501871.69</v>
          </cell>
          <cell r="G35">
            <v>0</v>
          </cell>
          <cell r="J35">
            <v>68100.710000000006</v>
          </cell>
        </row>
        <row r="37">
          <cell r="C37">
            <v>0</v>
          </cell>
          <cell r="J37">
            <v>0</v>
          </cell>
        </row>
        <row r="39">
          <cell r="C39">
            <v>28754.5</v>
          </cell>
          <cell r="D39">
            <v>252030.4</v>
          </cell>
          <cell r="G39">
            <v>0</v>
          </cell>
          <cell r="J39">
            <v>37266.559999999998</v>
          </cell>
        </row>
        <row r="40">
          <cell r="C40">
            <v>583.94000000000005</v>
          </cell>
          <cell r="D40">
            <v>7403.03</v>
          </cell>
          <cell r="J40">
            <v>1060.05</v>
          </cell>
        </row>
        <row r="41">
          <cell r="C41">
            <v>0</v>
          </cell>
          <cell r="D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475.14</v>
          </cell>
          <cell r="D44">
            <v>898604.82</v>
          </cell>
          <cell r="J44">
            <v>119328.42</v>
          </cell>
        </row>
        <row r="46">
          <cell r="C46">
            <v>0</v>
          </cell>
          <cell r="J46">
            <v>0</v>
          </cell>
        </row>
        <row r="48">
          <cell r="C48">
            <v>4229.2</v>
          </cell>
          <cell r="D48">
            <v>30604.07</v>
          </cell>
          <cell r="J48">
            <v>4623.17</v>
          </cell>
        </row>
        <row r="50">
          <cell r="C50">
            <v>0</v>
          </cell>
          <cell r="D50">
            <v>0</v>
          </cell>
          <cell r="J50">
            <v>0</v>
          </cell>
        </row>
        <row r="51">
          <cell r="C51">
            <v>0</v>
          </cell>
          <cell r="D51">
            <v>0</v>
          </cell>
          <cell r="J51">
            <v>0</v>
          </cell>
        </row>
        <row r="52">
          <cell r="C52">
            <v>0</v>
          </cell>
          <cell r="J52">
            <v>0</v>
          </cell>
        </row>
        <row r="53">
          <cell r="C53">
            <v>0</v>
          </cell>
        </row>
        <row r="54">
          <cell r="C54">
            <v>0</v>
          </cell>
        </row>
        <row r="56">
          <cell r="C56">
            <v>0</v>
          </cell>
        </row>
        <row r="58">
          <cell r="C58">
            <v>0</v>
          </cell>
          <cell r="D58">
            <v>0</v>
          </cell>
          <cell r="J58">
            <v>0</v>
          </cell>
        </row>
        <row r="61">
          <cell r="J61">
            <v>0</v>
          </cell>
        </row>
        <row r="62">
          <cell r="J62">
            <v>1094945.17</v>
          </cell>
        </row>
        <row r="63">
          <cell r="J63">
            <v>0</v>
          </cell>
        </row>
      </sheetData>
      <sheetData sheetId="10">
        <row r="7">
          <cell r="C7">
            <v>3348170</v>
          </cell>
          <cell r="J7">
            <v>444378.53</v>
          </cell>
        </row>
        <row r="8">
          <cell r="C8">
            <v>144236.17000000001</v>
          </cell>
          <cell r="J8">
            <v>19143.43</v>
          </cell>
        </row>
        <row r="9">
          <cell r="C9">
            <v>0</v>
          </cell>
          <cell r="J9">
            <v>0</v>
          </cell>
        </row>
        <row r="11">
          <cell r="C11">
            <v>105761.96</v>
          </cell>
          <cell r="J11">
            <v>14037.02</v>
          </cell>
        </row>
        <row r="13">
          <cell r="C13">
            <v>393943.37</v>
          </cell>
          <cell r="J13">
            <v>52285.27</v>
          </cell>
        </row>
        <row r="14">
          <cell r="C14">
            <v>561837.75</v>
          </cell>
          <cell r="J14">
            <v>74568.679999999993</v>
          </cell>
        </row>
        <row r="16">
          <cell r="C16">
            <v>6595.44</v>
          </cell>
          <cell r="D16">
            <v>0</v>
          </cell>
          <cell r="J16">
            <v>875.37</v>
          </cell>
        </row>
        <row r="17">
          <cell r="C17">
            <v>83107.37</v>
          </cell>
          <cell r="J17">
            <v>11030.24</v>
          </cell>
        </row>
        <row r="18">
          <cell r="C18">
            <v>0</v>
          </cell>
          <cell r="D18">
            <v>0</v>
          </cell>
          <cell r="J18">
            <v>0</v>
          </cell>
        </row>
        <row r="20">
          <cell r="C20">
            <v>38874.15</v>
          </cell>
          <cell r="D20">
            <v>278</v>
          </cell>
          <cell r="J20">
            <v>5196.38</v>
          </cell>
        </row>
        <row r="21">
          <cell r="C21">
            <v>317338.15000000002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J21">
            <v>42118.01</v>
          </cell>
        </row>
        <row r="22">
          <cell r="C22">
            <v>409574.2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J22">
            <v>54359.839999999997</v>
          </cell>
        </row>
        <row r="23">
          <cell r="C23">
            <v>11987.86</v>
          </cell>
          <cell r="D23">
            <v>352.8</v>
          </cell>
          <cell r="E23">
            <v>0</v>
          </cell>
          <cell r="F23">
            <v>0</v>
          </cell>
          <cell r="G23">
            <v>0</v>
          </cell>
          <cell r="J23">
            <v>1637.89</v>
          </cell>
        </row>
        <row r="24">
          <cell r="C24">
            <v>3340.85</v>
          </cell>
          <cell r="D24">
            <v>99</v>
          </cell>
          <cell r="J24">
            <v>456.55</v>
          </cell>
        </row>
        <row r="25">
          <cell r="C25">
            <v>853.04</v>
          </cell>
          <cell r="D25">
            <v>0</v>
          </cell>
          <cell r="J25">
            <v>113.22</v>
          </cell>
        </row>
        <row r="27">
          <cell r="C27">
            <v>10177.61</v>
          </cell>
          <cell r="D27">
            <v>14.33</v>
          </cell>
          <cell r="J27">
            <v>1352.7</v>
          </cell>
        </row>
        <row r="28">
          <cell r="C28">
            <v>23601.62</v>
          </cell>
          <cell r="D28">
            <v>0</v>
          </cell>
          <cell r="F28">
            <v>0</v>
          </cell>
          <cell r="J28">
            <v>3132.47</v>
          </cell>
        </row>
        <row r="29">
          <cell r="C29">
            <v>0</v>
          </cell>
          <cell r="D29">
            <v>0</v>
          </cell>
          <cell r="J29">
            <v>0</v>
          </cell>
        </row>
        <row r="30">
          <cell r="C30">
            <v>124710.84</v>
          </cell>
          <cell r="D30">
            <v>0</v>
          </cell>
          <cell r="J30">
            <v>16551.97</v>
          </cell>
        </row>
        <row r="31">
          <cell r="C31">
            <v>150</v>
          </cell>
          <cell r="J31">
            <v>19.91</v>
          </cell>
        </row>
        <row r="32">
          <cell r="C32">
            <v>3109.55</v>
          </cell>
          <cell r="D32">
            <v>0</v>
          </cell>
          <cell r="J32">
            <v>412.71</v>
          </cell>
        </row>
        <row r="33">
          <cell r="C33">
            <v>26875.02</v>
          </cell>
          <cell r="D33">
            <v>0</v>
          </cell>
          <cell r="J33">
            <v>3566.93</v>
          </cell>
        </row>
        <row r="34">
          <cell r="C34">
            <v>88.15</v>
          </cell>
          <cell r="J34">
            <v>11.7</v>
          </cell>
        </row>
        <row r="35">
          <cell r="C35">
            <v>5696</v>
          </cell>
          <cell r="D35">
            <v>0</v>
          </cell>
          <cell r="J35">
            <v>755.99</v>
          </cell>
        </row>
        <row r="37">
          <cell r="C37">
            <v>0</v>
          </cell>
          <cell r="J37">
            <v>0</v>
          </cell>
        </row>
        <row r="39">
          <cell r="C39">
            <v>33125</v>
          </cell>
          <cell r="D39">
            <v>19761.27</v>
          </cell>
          <cell r="G39">
            <v>0</v>
          </cell>
          <cell r="J39">
            <v>7019.21</v>
          </cell>
        </row>
        <row r="40">
          <cell r="C40">
            <v>7286.4</v>
          </cell>
          <cell r="D40">
            <v>0</v>
          </cell>
          <cell r="J40">
            <v>967.07</v>
          </cell>
        </row>
        <row r="41">
          <cell r="C41">
            <v>0</v>
          </cell>
          <cell r="D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3360</v>
          </cell>
          <cell r="J43">
            <v>445.95</v>
          </cell>
        </row>
        <row r="44">
          <cell r="C44">
            <v>4652.1400000000003</v>
          </cell>
          <cell r="D44">
            <v>0</v>
          </cell>
          <cell r="J44">
            <v>617.45000000000005</v>
          </cell>
        </row>
        <row r="46">
          <cell r="C46">
            <v>0</v>
          </cell>
          <cell r="J46">
            <v>0</v>
          </cell>
        </row>
        <row r="48">
          <cell r="C48">
            <v>3300</v>
          </cell>
          <cell r="D48">
            <v>0</v>
          </cell>
          <cell r="J48">
            <v>437.99</v>
          </cell>
        </row>
        <row r="50">
          <cell r="C50">
            <v>1236.25</v>
          </cell>
          <cell r="D50">
            <v>1350</v>
          </cell>
          <cell r="J50">
            <v>343.25</v>
          </cell>
        </row>
        <row r="51">
          <cell r="C51">
            <v>2117.4499999999998</v>
          </cell>
          <cell r="D51">
            <v>0</v>
          </cell>
          <cell r="J51">
            <v>281.02999999999997</v>
          </cell>
        </row>
        <row r="52">
          <cell r="C52">
            <v>0</v>
          </cell>
          <cell r="D52">
            <v>0</v>
          </cell>
          <cell r="J52">
            <v>0</v>
          </cell>
        </row>
        <row r="53">
          <cell r="C53">
            <v>0</v>
          </cell>
          <cell r="J53">
            <v>0</v>
          </cell>
        </row>
        <row r="54">
          <cell r="C54">
            <v>4612.5</v>
          </cell>
          <cell r="J54">
            <v>612.17999999999995</v>
          </cell>
        </row>
        <row r="56">
          <cell r="C56">
            <v>0</v>
          </cell>
        </row>
        <row r="58">
          <cell r="C58">
            <v>0</v>
          </cell>
          <cell r="D58">
            <v>0</v>
          </cell>
        </row>
        <row r="61">
          <cell r="G61">
            <v>346382.04</v>
          </cell>
          <cell r="J61">
            <v>45972.800000000003</v>
          </cell>
        </row>
        <row r="62">
          <cell r="J62">
            <v>752770.94</v>
          </cell>
        </row>
        <row r="63">
          <cell r="J63">
            <v>1057.3</v>
          </cell>
        </row>
      </sheetData>
      <sheetData sheetId="11">
        <row r="7">
          <cell r="C7">
            <v>2295218.06</v>
          </cell>
          <cell r="J7">
            <v>304627.78999999998</v>
          </cell>
        </row>
        <row r="8">
          <cell r="C8">
            <v>20711.5</v>
          </cell>
          <cell r="J8">
            <v>2748.89</v>
          </cell>
        </row>
        <row r="9">
          <cell r="C9">
            <v>0</v>
          </cell>
          <cell r="J9">
            <v>0</v>
          </cell>
        </row>
        <row r="11">
          <cell r="C11">
            <v>162410.23999999999</v>
          </cell>
          <cell r="J11">
            <v>21555.54</v>
          </cell>
        </row>
        <row r="13">
          <cell r="C13">
            <v>261236.77</v>
          </cell>
          <cell r="J13">
            <v>34672.080000000002</v>
          </cell>
        </row>
        <row r="14">
          <cell r="C14">
            <v>382128.35</v>
          </cell>
          <cell r="J14">
            <v>50717.15</v>
          </cell>
        </row>
        <row r="16">
          <cell r="C16">
            <v>9500</v>
          </cell>
          <cell r="J16">
            <v>1260.8699999999999</v>
          </cell>
        </row>
        <row r="17">
          <cell r="C17">
            <v>109179.93</v>
          </cell>
          <cell r="J17">
            <v>14490.67</v>
          </cell>
        </row>
        <row r="18">
          <cell r="C18">
            <v>0</v>
          </cell>
          <cell r="J18">
            <v>0</v>
          </cell>
        </row>
        <row r="20">
          <cell r="C20">
            <v>16700</v>
          </cell>
          <cell r="J20">
            <v>2216.4699999999998</v>
          </cell>
        </row>
        <row r="21">
          <cell r="C21">
            <v>160000</v>
          </cell>
          <cell r="J21">
            <v>21235.65</v>
          </cell>
        </row>
        <row r="22">
          <cell r="C22">
            <v>115000</v>
          </cell>
          <cell r="J22">
            <v>15263.12</v>
          </cell>
        </row>
        <row r="23">
          <cell r="C23">
            <v>13500</v>
          </cell>
          <cell r="D23">
            <v>7000.88</v>
          </cell>
          <cell r="J23">
            <v>2720.93</v>
          </cell>
        </row>
        <row r="24">
          <cell r="C24">
            <v>3200</v>
          </cell>
          <cell r="J24">
            <v>424.71</v>
          </cell>
        </row>
        <row r="25">
          <cell r="C25">
            <v>3100</v>
          </cell>
          <cell r="J25">
            <v>411.44</v>
          </cell>
        </row>
        <row r="27">
          <cell r="C27">
            <v>9700</v>
          </cell>
          <cell r="J27">
            <v>1287.4100000000001</v>
          </cell>
        </row>
        <row r="28">
          <cell r="C28">
            <v>21800</v>
          </cell>
          <cell r="J28">
            <v>2893.36</v>
          </cell>
        </row>
        <row r="29">
          <cell r="C29">
            <v>4899</v>
          </cell>
          <cell r="J29">
            <v>650.21</v>
          </cell>
        </row>
        <row r="30">
          <cell r="C30">
            <v>74500</v>
          </cell>
          <cell r="J30">
            <v>9887.85</v>
          </cell>
        </row>
        <row r="31">
          <cell r="C31">
            <v>0</v>
          </cell>
          <cell r="J31">
            <v>0</v>
          </cell>
        </row>
        <row r="32">
          <cell r="C32">
            <v>23000</v>
          </cell>
          <cell r="J32">
            <v>3052.62</v>
          </cell>
        </row>
        <row r="33">
          <cell r="C33">
            <v>20948.7</v>
          </cell>
          <cell r="J33">
            <v>2780.37</v>
          </cell>
        </row>
        <row r="34">
          <cell r="C34">
            <v>0</v>
          </cell>
          <cell r="J34">
            <v>0</v>
          </cell>
        </row>
        <row r="35">
          <cell r="C35">
            <v>3000</v>
          </cell>
          <cell r="J35">
            <v>398.17</v>
          </cell>
        </row>
        <row r="37">
          <cell r="J37">
            <v>0</v>
          </cell>
        </row>
        <row r="39">
          <cell r="C39">
            <v>5500</v>
          </cell>
          <cell r="D39">
            <v>189.75</v>
          </cell>
          <cell r="J39">
            <v>755.16</v>
          </cell>
        </row>
        <row r="40">
          <cell r="C40">
            <v>0</v>
          </cell>
          <cell r="J40">
            <v>0</v>
          </cell>
        </row>
        <row r="41">
          <cell r="C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5100</v>
          </cell>
          <cell r="J44">
            <v>676.89</v>
          </cell>
        </row>
        <row r="46">
          <cell r="C46">
            <v>0</v>
          </cell>
          <cell r="J46">
            <v>0</v>
          </cell>
        </row>
        <row r="48">
          <cell r="C48">
            <v>2300</v>
          </cell>
          <cell r="J48">
            <v>305.26</v>
          </cell>
        </row>
        <row r="50">
          <cell r="C50">
            <v>0</v>
          </cell>
          <cell r="J50">
            <v>0</v>
          </cell>
        </row>
        <row r="51">
          <cell r="C51">
            <v>0</v>
          </cell>
          <cell r="J51">
            <v>0</v>
          </cell>
        </row>
        <row r="52">
          <cell r="C52">
            <v>0</v>
          </cell>
          <cell r="J52">
            <v>0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J58">
            <v>0</v>
          </cell>
        </row>
        <row r="61">
          <cell r="J61">
            <v>0</v>
          </cell>
        </row>
        <row r="62">
          <cell r="J62">
            <v>494078.25</v>
          </cell>
        </row>
        <row r="63">
          <cell r="J63">
            <v>0</v>
          </cell>
        </row>
      </sheetData>
      <sheetData sheetId="12">
        <row r="7">
          <cell r="C7">
            <v>6019569.1100000003</v>
          </cell>
          <cell r="J7">
            <v>798934.12</v>
          </cell>
        </row>
        <row r="8">
          <cell r="C8">
            <v>204180.74</v>
          </cell>
          <cell r="J8">
            <v>27099.439999999999</v>
          </cell>
        </row>
        <row r="9">
          <cell r="C9">
            <v>2981.41</v>
          </cell>
          <cell r="J9">
            <v>395.7</v>
          </cell>
        </row>
        <row r="11">
          <cell r="C11">
            <v>368163.14</v>
          </cell>
          <cell r="J11">
            <v>48863.65</v>
          </cell>
        </row>
        <row r="13">
          <cell r="C13">
            <v>686381.32</v>
          </cell>
          <cell r="J13">
            <v>91098.46</v>
          </cell>
        </row>
        <row r="14">
          <cell r="C14">
            <v>981242.45</v>
          </cell>
          <cell r="J14">
            <v>130233.25</v>
          </cell>
        </row>
        <row r="16">
          <cell r="C16">
            <v>14200</v>
          </cell>
          <cell r="J16">
            <v>1884.66</v>
          </cell>
        </row>
        <row r="17">
          <cell r="C17">
            <v>111287.67</v>
          </cell>
          <cell r="J17">
            <v>14770.41</v>
          </cell>
        </row>
        <row r="18">
          <cell r="C18">
            <v>3457.2</v>
          </cell>
          <cell r="J18">
            <v>458.85</v>
          </cell>
        </row>
        <row r="20">
          <cell r="C20">
            <v>83784.03</v>
          </cell>
          <cell r="D20">
            <v>4164.6899999999996</v>
          </cell>
          <cell r="J20">
            <v>11672.8</v>
          </cell>
        </row>
        <row r="21">
          <cell r="C21">
            <v>668423.38</v>
          </cell>
          <cell r="D21">
            <v>25279.78</v>
          </cell>
          <cell r="F21">
            <v>84944.7</v>
          </cell>
          <cell r="J21">
            <v>103344.33</v>
          </cell>
        </row>
        <row r="22">
          <cell r="C22">
            <v>784220.11</v>
          </cell>
          <cell r="D22">
            <v>814.46</v>
          </cell>
          <cell r="F22">
            <v>13025.52</v>
          </cell>
          <cell r="J22">
            <v>105920.78</v>
          </cell>
        </row>
        <row r="23">
          <cell r="C23">
            <v>49835.02</v>
          </cell>
          <cell r="D23">
            <v>7255.25</v>
          </cell>
          <cell r="F23">
            <v>4408</v>
          </cell>
          <cell r="J23">
            <v>8162.22</v>
          </cell>
        </row>
        <row r="24">
          <cell r="C24">
            <v>11684.67</v>
          </cell>
          <cell r="D24">
            <v>10537.75</v>
          </cell>
          <cell r="J24">
            <v>2949.42</v>
          </cell>
        </row>
        <row r="25">
          <cell r="C25">
            <v>2625</v>
          </cell>
          <cell r="D25">
            <v>2939</v>
          </cell>
          <cell r="J25">
            <v>738.47</v>
          </cell>
        </row>
        <row r="27">
          <cell r="C27">
            <v>26059.74</v>
          </cell>
          <cell r="D27">
            <v>81.099999999999994</v>
          </cell>
          <cell r="J27">
            <v>3469.49</v>
          </cell>
        </row>
        <row r="28">
          <cell r="C28">
            <v>79702.09</v>
          </cell>
          <cell r="F28">
            <v>7355</v>
          </cell>
          <cell r="J28">
            <v>11554.46</v>
          </cell>
        </row>
        <row r="29">
          <cell r="C29">
            <v>1920</v>
          </cell>
          <cell r="J29">
            <v>254.83</v>
          </cell>
        </row>
        <row r="30">
          <cell r="C30">
            <v>170531.63</v>
          </cell>
          <cell r="J30">
            <v>22633.439999999999</v>
          </cell>
        </row>
        <row r="31">
          <cell r="C31">
            <v>0</v>
          </cell>
          <cell r="J31">
            <v>0</v>
          </cell>
        </row>
        <row r="32">
          <cell r="C32">
            <v>8116.84</v>
          </cell>
          <cell r="D32">
            <v>2388.25</v>
          </cell>
          <cell r="J32">
            <v>1394.27</v>
          </cell>
        </row>
        <row r="33">
          <cell r="C33">
            <v>38393.160000000003</v>
          </cell>
          <cell r="J33">
            <v>5095.6499999999996</v>
          </cell>
        </row>
        <row r="34">
          <cell r="J34">
            <v>0</v>
          </cell>
        </row>
        <row r="35">
          <cell r="C35">
            <v>38443.629999999997</v>
          </cell>
          <cell r="D35">
            <v>891.09</v>
          </cell>
          <cell r="F35">
            <v>50568.13</v>
          </cell>
          <cell r="J35">
            <v>11932.16</v>
          </cell>
        </row>
        <row r="37">
          <cell r="J37">
            <v>0</v>
          </cell>
        </row>
        <row r="39">
          <cell r="C39">
            <v>140000</v>
          </cell>
          <cell r="D39">
            <v>12917.1</v>
          </cell>
          <cell r="J39">
            <v>20295.59</v>
          </cell>
        </row>
        <row r="40">
          <cell r="C40">
            <v>14470.32</v>
          </cell>
          <cell r="D40">
            <v>3535.05</v>
          </cell>
          <cell r="J40">
            <v>2389.7199999999998</v>
          </cell>
        </row>
        <row r="41">
          <cell r="C41">
            <v>1167.08</v>
          </cell>
          <cell r="J41">
            <v>154.9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</row>
        <row r="44">
          <cell r="C44">
            <v>1696.88</v>
          </cell>
          <cell r="D44">
            <v>13249.16</v>
          </cell>
          <cell r="J44">
            <v>1983.68</v>
          </cell>
        </row>
        <row r="46">
          <cell r="J46">
            <v>0</v>
          </cell>
        </row>
        <row r="48">
          <cell r="C48">
            <v>3200</v>
          </cell>
          <cell r="J48">
            <v>424.71</v>
          </cell>
        </row>
        <row r="50">
          <cell r="J50">
            <v>0</v>
          </cell>
        </row>
        <row r="51">
          <cell r="J51">
            <v>0</v>
          </cell>
        </row>
        <row r="52">
          <cell r="C52">
            <v>5248.25</v>
          </cell>
          <cell r="D52">
            <v>5593.08</v>
          </cell>
          <cell r="J52">
            <v>1438.89</v>
          </cell>
        </row>
        <row r="53">
          <cell r="J53">
            <v>0</v>
          </cell>
        </row>
        <row r="54">
          <cell r="J54">
            <v>0</v>
          </cell>
        </row>
        <row r="56">
          <cell r="J56">
            <v>0</v>
          </cell>
        </row>
        <row r="58">
          <cell r="J58">
            <v>0</v>
          </cell>
        </row>
        <row r="61">
          <cell r="G61">
            <v>161552.29999999999</v>
          </cell>
          <cell r="J61">
            <v>21441.68</v>
          </cell>
        </row>
        <row r="62">
          <cell r="J62">
            <v>1395678.1</v>
          </cell>
        </row>
        <row r="63">
          <cell r="J63">
            <v>696.56</v>
          </cell>
        </row>
      </sheetData>
      <sheetData sheetId="13">
        <row r="7">
          <cell r="C7">
            <v>2709706.18</v>
          </cell>
          <cell r="J7">
            <v>359639.81</v>
          </cell>
        </row>
        <row r="8">
          <cell r="C8">
            <v>211803.39</v>
          </cell>
          <cell r="J8">
            <v>28111.14</v>
          </cell>
        </row>
        <row r="9">
          <cell r="C9">
            <v>0</v>
          </cell>
          <cell r="J9">
            <v>0</v>
          </cell>
        </row>
        <row r="11">
          <cell r="C11">
            <v>265328.64000000001</v>
          </cell>
          <cell r="J11">
            <v>35215.160000000003</v>
          </cell>
        </row>
        <row r="13">
          <cell r="C13">
            <v>329002.56</v>
          </cell>
          <cell r="J13">
            <v>43666.14</v>
          </cell>
        </row>
        <row r="14">
          <cell r="C14">
            <v>463553.71</v>
          </cell>
          <cell r="J14">
            <v>61524.15</v>
          </cell>
        </row>
        <row r="16">
          <cell r="C16">
            <v>2769</v>
          </cell>
          <cell r="J16">
            <v>367.51</v>
          </cell>
        </row>
        <row r="17">
          <cell r="C17">
            <v>106770.71</v>
          </cell>
          <cell r="J17">
            <v>14170.91</v>
          </cell>
        </row>
        <row r="18">
          <cell r="C18">
            <v>0</v>
          </cell>
          <cell r="J18">
            <v>0</v>
          </cell>
        </row>
        <row r="20">
          <cell r="C20">
            <v>34288.19</v>
          </cell>
          <cell r="J20">
            <v>4550.8248722542967</v>
          </cell>
        </row>
        <row r="21">
          <cell r="C21">
            <v>181735.82</v>
          </cell>
          <cell r="J21">
            <v>24120.488419934965</v>
          </cell>
        </row>
        <row r="22">
          <cell r="C22">
            <v>177621.66</v>
          </cell>
          <cell r="J22">
            <v>23574.445550467848</v>
          </cell>
        </row>
        <row r="23">
          <cell r="C23">
            <v>1614.8</v>
          </cell>
          <cell r="J23">
            <v>214.32079102793813</v>
          </cell>
        </row>
        <row r="24">
          <cell r="C24">
            <v>4354.41</v>
          </cell>
          <cell r="J24">
            <v>577.92952418873176</v>
          </cell>
        </row>
        <row r="25">
          <cell r="C25">
            <v>434.9</v>
          </cell>
          <cell r="J25">
            <v>57.721149379520867</v>
          </cell>
        </row>
        <row r="27">
          <cell r="C27">
            <v>5908.54</v>
          </cell>
          <cell r="J27">
            <v>784.19802243015454</v>
          </cell>
        </row>
        <row r="28">
          <cell r="C28">
            <v>6705.75</v>
          </cell>
          <cell r="J28">
            <v>890.00597252637863</v>
          </cell>
        </row>
        <row r="29">
          <cell r="C29">
            <v>5175</v>
          </cell>
          <cell r="J29">
            <v>686.84053354568982</v>
          </cell>
        </row>
        <row r="30">
          <cell r="C30">
            <v>67659.17</v>
          </cell>
          <cell r="J30">
            <v>8979.9150574026135</v>
          </cell>
        </row>
        <row r="31">
          <cell r="C31">
            <v>9674.2800000000007</v>
          </cell>
          <cell r="J31">
            <v>1283.9976109894485</v>
          </cell>
        </row>
        <row r="32">
          <cell r="C32">
            <v>10659.09</v>
          </cell>
          <cell r="J32">
            <v>1414.7043599442563</v>
          </cell>
        </row>
        <row r="33">
          <cell r="C33">
            <v>20038.28</v>
          </cell>
          <cell r="J33">
            <v>2659.5367973986326</v>
          </cell>
        </row>
        <row r="34">
          <cell r="C34">
            <v>12.5</v>
          </cell>
          <cell r="J34">
            <v>1.6590351051828256</v>
          </cell>
        </row>
        <row r="35">
          <cell r="C35">
            <v>6400.42</v>
          </cell>
          <cell r="J35">
            <v>849.48171743314083</v>
          </cell>
        </row>
        <row r="37">
          <cell r="C37">
            <v>0</v>
          </cell>
          <cell r="J37">
            <v>0</v>
          </cell>
        </row>
        <row r="39">
          <cell r="C39">
            <v>21800</v>
          </cell>
          <cell r="J39">
            <v>2893.36</v>
          </cell>
        </row>
        <row r="40">
          <cell r="C40">
            <v>1281.1199999999999</v>
          </cell>
          <cell r="J40">
            <v>170.03</v>
          </cell>
        </row>
        <row r="41">
          <cell r="C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243.75</v>
          </cell>
          <cell r="J44">
            <v>32.35</v>
          </cell>
        </row>
        <row r="46">
          <cell r="C46">
            <v>0</v>
          </cell>
          <cell r="J46">
            <v>0</v>
          </cell>
        </row>
        <row r="48">
          <cell r="C48">
            <v>1708.45</v>
          </cell>
          <cell r="J48">
            <v>226.75</v>
          </cell>
        </row>
        <row r="50">
          <cell r="C50">
            <v>0</v>
          </cell>
          <cell r="J50">
            <v>0</v>
          </cell>
        </row>
        <row r="51">
          <cell r="C51">
            <v>0</v>
          </cell>
          <cell r="J51">
            <v>0</v>
          </cell>
        </row>
        <row r="52">
          <cell r="C52">
            <v>0</v>
          </cell>
          <cell r="J52">
            <v>0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J58">
            <v>0</v>
          </cell>
        </row>
        <row r="61">
          <cell r="J61">
            <v>0</v>
          </cell>
        </row>
        <row r="62">
          <cell r="J62">
            <v>616663.39</v>
          </cell>
        </row>
        <row r="63">
          <cell r="J63">
            <v>0</v>
          </cell>
        </row>
      </sheetData>
      <sheetData sheetId="14">
        <row r="7">
          <cell r="C7">
            <v>5700896.04</v>
          </cell>
          <cell r="J7">
            <v>756638.93</v>
          </cell>
        </row>
        <row r="8">
          <cell r="C8">
            <v>323949.19</v>
          </cell>
          <cell r="J8">
            <v>42995.45</v>
          </cell>
        </row>
        <row r="9">
          <cell r="C9">
            <v>6109.72</v>
          </cell>
          <cell r="J9">
            <v>810.9</v>
          </cell>
        </row>
        <row r="11">
          <cell r="C11">
            <v>298211.78000000003</v>
          </cell>
          <cell r="J11">
            <v>39579.51</v>
          </cell>
        </row>
        <row r="13">
          <cell r="C13">
            <v>664860.76</v>
          </cell>
          <cell r="J13">
            <v>88242.19</v>
          </cell>
        </row>
        <row r="14">
          <cell r="C14">
            <v>916841.78</v>
          </cell>
          <cell r="J14">
            <v>121685.82</v>
          </cell>
        </row>
        <row r="16">
          <cell r="C16">
            <v>10000</v>
          </cell>
          <cell r="D16">
            <v>106.7</v>
          </cell>
          <cell r="J16">
            <v>1341.39</v>
          </cell>
        </row>
        <row r="17">
          <cell r="C17">
            <v>328340.47999999998</v>
          </cell>
          <cell r="J17">
            <v>43578.27</v>
          </cell>
        </row>
        <row r="18">
          <cell r="C18">
            <v>1328.6</v>
          </cell>
          <cell r="J18">
            <v>176.34</v>
          </cell>
        </row>
        <row r="20">
          <cell r="C20">
            <v>100932.25</v>
          </cell>
          <cell r="D20">
            <v>2384.56</v>
          </cell>
          <cell r="J20">
            <v>13712.5</v>
          </cell>
        </row>
        <row r="21">
          <cell r="C21">
            <v>649849.55999999994</v>
          </cell>
          <cell r="D21">
            <v>8676.2199999999993</v>
          </cell>
          <cell r="J21">
            <v>87401.39</v>
          </cell>
        </row>
        <row r="22">
          <cell r="C22">
            <v>417066.80000000005</v>
          </cell>
          <cell r="D22">
            <v>138.30000000000001</v>
          </cell>
          <cell r="J22">
            <v>55372.63</v>
          </cell>
        </row>
        <row r="23">
          <cell r="C23">
            <v>13324.54</v>
          </cell>
          <cell r="D23">
            <v>4909.78</v>
          </cell>
          <cell r="J23">
            <v>2420.11</v>
          </cell>
        </row>
        <row r="24">
          <cell r="C24">
            <v>8372.84</v>
          </cell>
          <cell r="D24">
            <v>2978.43</v>
          </cell>
          <cell r="J24">
            <v>1506.57</v>
          </cell>
        </row>
        <row r="25">
          <cell r="C25">
            <v>10367</v>
          </cell>
          <cell r="D25">
            <v>900</v>
          </cell>
          <cell r="J25">
            <v>1495.39</v>
          </cell>
        </row>
        <row r="27">
          <cell r="C27">
            <v>17008.72</v>
          </cell>
          <cell r="J27">
            <v>2257.4499999999998</v>
          </cell>
        </row>
        <row r="28">
          <cell r="C28">
            <v>79231.849999999991</v>
          </cell>
          <cell r="D28">
            <v>276</v>
          </cell>
          <cell r="J28">
            <v>10552.51</v>
          </cell>
        </row>
        <row r="29">
          <cell r="C29">
            <v>4968</v>
          </cell>
          <cell r="J29">
            <v>659.37</v>
          </cell>
        </row>
        <row r="30">
          <cell r="C30">
            <v>201354.01</v>
          </cell>
          <cell r="J30">
            <v>26724.27</v>
          </cell>
        </row>
        <row r="31">
          <cell r="C31">
            <v>0</v>
          </cell>
          <cell r="J31">
            <v>0</v>
          </cell>
        </row>
        <row r="32">
          <cell r="C32">
            <v>126911.71999999999</v>
          </cell>
          <cell r="J32">
            <v>16844.080000000002</v>
          </cell>
        </row>
        <row r="33">
          <cell r="C33">
            <v>26056.32</v>
          </cell>
          <cell r="J33">
            <v>3458.27</v>
          </cell>
        </row>
        <row r="34">
          <cell r="C34">
            <v>87.5</v>
          </cell>
          <cell r="J34">
            <v>11.61</v>
          </cell>
        </row>
        <row r="35">
          <cell r="C35">
            <v>22830.28</v>
          </cell>
          <cell r="J35">
            <v>3030.1</v>
          </cell>
        </row>
        <row r="37">
          <cell r="C37">
            <v>0</v>
          </cell>
          <cell r="J37">
            <v>0</v>
          </cell>
        </row>
        <row r="39">
          <cell r="C39">
            <v>70000</v>
          </cell>
          <cell r="D39">
            <v>25232.85</v>
          </cell>
          <cell r="J39">
            <v>12639.57</v>
          </cell>
        </row>
        <row r="40">
          <cell r="C40">
            <v>0</v>
          </cell>
          <cell r="J40">
            <v>0</v>
          </cell>
        </row>
        <row r="41">
          <cell r="C41">
            <v>327.08999999999997</v>
          </cell>
          <cell r="D41">
            <v>2764.32</v>
          </cell>
          <cell r="J41">
            <v>410.30099999999999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17822.5</v>
          </cell>
          <cell r="D44">
            <v>2028.5</v>
          </cell>
          <cell r="J44">
            <v>2634.68</v>
          </cell>
        </row>
        <row r="46">
          <cell r="C46">
            <v>0</v>
          </cell>
          <cell r="J46">
            <v>0</v>
          </cell>
        </row>
        <row r="48">
          <cell r="C48">
            <v>6000</v>
          </cell>
          <cell r="D48">
            <v>2378.37</v>
          </cell>
          <cell r="J48">
            <v>1112</v>
          </cell>
        </row>
        <row r="50">
          <cell r="C50">
            <v>0</v>
          </cell>
          <cell r="D50">
            <v>31144.5</v>
          </cell>
          <cell r="J50">
            <v>4133.59</v>
          </cell>
        </row>
        <row r="51">
          <cell r="D51">
            <v>3297</v>
          </cell>
          <cell r="J51">
            <v>437.59</v>
          </cell>
        </row>
        <row r="52">
          <cell r="D52">
            <v>6854.86</v>
          </cell>
          <cell r="J52">
            <v>909.8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J56">
            <v>0</v>
          </cell>
        </row>
        <row r="58">
          <cell r="J58">
            <v>0</v>
          </cell>
        </row>
        <row r="61">
          <cell r="J61">
            <v>0</v>
          </cell>
        </row>
        <row r="62">
          <cell r="J62">
            <v>1330287.26</v>
          </cell>
        </row>
      </sheetData>
      <sheetData sheetId="15">
        <row r="7">
          <cell r="C7">
            <v>3563654.57</v>
          </cell>
          <cell r="J7">
            <v>472978.24</v>
          </cell>
        </row>
        <row r="8">
          <cell r="C8">
            <v>331895.15000000002</v>
          </cell>
          <cell r="J8">
            <v>44050.06</v>
          </cell>
        </row>
        <row r="9">
          <cell r="C9">
            <v>6472.12</v>
          </cell>
          <cell r="J9">
            <v>859</v>
          </cell>
        </row>
        <row r="11">
          <cell r="C11">
            <v>173547.4</v>
          </cell>
          <cell r="J11">
            <v>23033.7</v>
          </cell>
        </row>
        <row r="13">
          <cell r="C13">
            <v>433571.17</v>
          </cell>
          <cell r="J13">
            <v>57544.78</v>
          </cell>
        </row>
        <row r="14">
          <cell r="C14">
            <v>643833.64</v>
          </cell>
          <cell r="J14">
            <v>85451.41</v>
          </cell>
        </row>
        <row r="16">
          <cell r="C16">
            <v>3850</v>
          </cell>
          <cell r="J16">
            <v>510.98</v>
          </cell>
        </row>
        <row r="17">
          <cell r="C17">
            <v>177820.39</v>
          </cell>
          <cell r="J17">
            <v>23600.82</v>
          </cell>
        </row>
        <row r="18">
          <cell r="C18">
            <v>1375</v>
          </cell>
          <cell r="D18">
            <v>750</v>
          </cell>
          <cell r="J18">
            <v>282.04000000000002</v>
          </cell>
        </row>
        <row r="20">
          <cell r="C20">
            <v>29153.73</v>
          </cell>
          <cell r="D20">
            <v>3201.4</v>
          </cell>
          <cell r="J20">
            <v>4294.26</v>
          </cell>
        </row>
        <row r="21">
          <cell r="C21">
            <v>41210.129999999997</v>
          </cell>
          <cell r="J21">
            <v>5469.52</v>
          </cell>
        </row>
        <row r="22">
          <cell r="C22">
            <v>405405.82</v>
          </cell>
          <cell r="J22">
            <v>53806.6</v>
          </cell>
        </row>
        <row r="23">
          <cell r="C23">
            <v>75804.160000000003</v>
          </cell>
          <cell r="D23">
            <v>6030.01</v>
          </cell>
          <cell r="J23">
            <v>10861.26</v>
          </cell>
        </row>
        <row r="24">
          <cell r="C24">
            <v>14777.68</v>
          </cell>
          <cell r="D24">
            <v>570</v>
          </cell>
          <cell r="J24">
            <v>2036.99</v>
          </cell>
        </row>
        <row r="25">
          <cell r="C25">
            <v>1076.1500000000001</v>
          </cell>
          <cell r="J25">
            <v>142.83000000000001</v>
          </cell>
        </row>
        <row r="27">
          <cell r="C27">
            <v>13017.56</v>
          </cell>
          <cell r="D27">
            <v>145.76</v>
          </cell>
          <cell r="J27">
            <v>1747.07</v>
          </cell>
        </row>
        <row r="28">
          <cell r="C28">
            <v>19256.849999999999</v>
          </cell>
          <cell r="D28">
            <v>20808.13</v>
          </cell>
          <cell r="J28">
            <v>5317.54</v>
          </cell>
        </row>
        <row r="29">
          <cell r="C29">
            <v>5658</v>
          </cell>
          <cell r="J29">
            <v>750.95</v>
          </cell>
        </row>
        <row r="30">
          <cell r="C30">
            <v>76641.84</v>
          </cell>
          <cell r="J30">
            <v>10172.120000000001</v>
          </cell>
        </row>
        <row r="31">
          <cell r="C31">
            <v>5047.24</v>
          </cell>
          <cell r="J31">
            <v>669.88</v>
          </cell>
        </row>
        <row r="32">
          <cell r="C32">
            <v>44898.16</v>
          </cell>
          <cell r="D32">
            <v>145.12</v>
          </cell>
          <cell r="J32">
            <v>5978.27</v>
          </cell>
        </row>
        <row r="33">
          <cell r="C33">
            <v>19172.990000000002</v>
          </cell>
          <cell r="J33">
            <v>2544.69</v>
          </cell>
        </row>
        <row r="34">
          <cell r="J34">
            <v>0</v>
          </cell>
        </row>
        <row r="35">
          <cell r="C35">
            <v>6892.37</v>
          </cell>
          <cell r="D35">
            <v>300</v>
          </cell>
          <cell r="J35">
            <v>954.59</v>
          </cell>
        </row>
        <row r="37">
          <cell r="J37">
            <v>0</v>
          </cell>
        </row>
        <row r="39">
          <cell r="C39">
            <v>29516.3</v>
          </cell>
          <cell r="D39">
            <v>27750.74</v>
          </cell>
          <cell r="J39">
            <v>7600.64</v>
          </cell>
        </row>
        <row r="40">
          <cell r="C40">
            <v>5818.1</v>
          </cell>
          <cell r="J40">
            <v>772.2</v>
          </cell>
        </row>
        <row r="41">
          <cell r="J41">
            <v>0</v>
          </cell>
        </row>
        <row r="42">
          <cell r="J42">
            <v>0</v>
          </cell>
        </row>
        <row r="43">
          <cell r="J43">
            <v>0</v>
          </cell>
        </row>
        <row r="44">
          <cell r="C44">
            <v>3634.72</v>
          </cell>
          <cell r="J44">
            <v>482.41</v>
          </cell>
        </row>
        <row r="46">
          <cell r="J46">
            <v>0</v>
          </cell>
        </row>
        <row r="48">
          <cell r="C48">
            <v>978.05</v>
          </cell>
          <cell r="J48">
            <v>129.81</v>
          </cell>
        </row>
        <row r="50">
          <cell r="J50">
            <v>0</v>
          </cell>
        </row>
        <row r="51">
          <cell r="J51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56">
          <cell r="J56">
            <v>0</v>
          </cell>
        </row>
        <row r="58">
          <cell r="J58">
            <v>0</v>
          </cell>
        </row>
        <row r="61">
          <cell r="J61">
            <v>0</v>
          </cell>
        </row>
        <row r="62">
          <cell r="J62">
            <v>814118.96</v>
          </cell>
        </row>
        <row r="63">
          <cell r="J63">
            <v>0</v>
          </cell>
        </row>
      </sheetData>
      <sheetData sheetId="16">
        <row r="7">
          <cell r="C7">
            <v>6496924.1200000001</v>
          </cell>
          <cell r="J7">
            <v>862290.02</v>
          </cell>
        </row>
        <row r="8">
          <cell r="C8">
            <v>573323.01</v>
          </cell>
          <cell r="J8">
            <v>76093.039999999994</v>
          </cell>
        </row>
        <row r="9">
          <cell r="C9">
            <v>3346.08</v>
          </cell>
          <cell r="J9">
            <v>444.1</v>
          </cell>
        </row>
        <row r="11">
          <cell r="C11">
            <v>336750.19</v>
          </cell>
          <cell r="J11">
            <v>44694.43</v>
          </cell>
        </row>
        <row r="13">
          <cell r="C13">
            <v>795622.99</v>
          </cell>
          <cell r="J13">
            <v>105597.32</v>
          </cell>
        </row>
        <row r="14">
          <cell r="C14">
            <v>1078398.1100000001</v>
          </cell>
          <cell r="J14">
            <v>143128.03</v>
          </cell>
        </row>
        <row r="16">
          <cell r="C16">
            <v>3009.5</v>
          </cell>
          <cell r="D16">
            <v>1034.78</v>
          </cell>
          <cell r="J16">
            <v>536.77</v>
          </cell>
        </row>
        <row r="17">
          <cell r="C17">
            <v>201024.86</v>
          </cell>
          <cell r="J17">
            <v>26680.58</v>
          </cell>
        </row>
        <row r="18">
          <cell r="C18">
            <v>2657.2</v>
          </cell>
          <cell r="D18">
            <v>750</v>
          </cell>
          <cell r="J18">
            <v>452.21</v>
          </cell>
        </row>
        <row r="20">
          <cell r="C20">
            <v>72440.88</v>
          </cell>
          <cell r="D20">
            <v>27.4</v>
          </cell>
          <cell r="J20">
            <v>9618.19</v>
          </cell>
        </row>
        <row r="21">
          <cell r="C21">
            <v>559564.82999999996</v>
          </cell>
          <cell r="D21">
            <v>49859.44</v>
          </cell>
          <cell r="J21">
            <v>80884.5</v>
          </cell>
        </row>
        <row r="22">
          <cell r="C22">
            <v>1018211.29</v>
          </cell>
          <cell r="D22">
            <v>62.76</v>
          </cell>
          <cell r="J22">
            <v>135148.19</v>
          </cell>
        </row>
        <row r="23">
          <cell r="C23">
            <v>15333.62</v>
          </cell>
          <cell r="D23">
            <v>72.09</v>
          </cell>
          <cell r="J23">
            <v>2044.69</v>
          </cell>
        </row>
        <row r="24">
          <cell r="C24">
            <v>13041.66</v>
          </cell>
          <cell r="D24">
            <v>0</v>
          </cell>
          <cell r="J24">
            <v>1730.93</v>
          </cell>
        </row>
        <row r="25">
          <cell r="C25">
            <v>3021.25</v>
          </cell>
          <cell r="D25">
            <v>302</v>
          </cell>
          <cell r="J25">
            <v>441.07</v>
          </cell>
        </row>
        <row r="27">
          <cell r="C27">
            <v>22309.119999999999</v>
          </cell>
          <cell r="D27">
            <v>342.09</v>
          </cell>
          <cell r="J27">
            <v>3006.33</v>
          </cell>
        </row>
        <row r="28">
          <cell r="C28">
            <v>44567.82</v>
          </cell>
          <cell r="D28">
            <v>0</v>
          </cell>
          <cell r="J28">
            <v>5915.17</v>
          </cell>
        </row>
        <row r="29">
          <cell r="C29">
            <v>0</v>
          </cell>
          <cell r="D29">
            <v>0</v>
          </cell>
          <cell r="J29">
            <v>0</v>
          </cell>
        </row>
        <row r="30">
          <cell r="C30">
            <v>277721.26</v>
          </cell>
          <cell r="D30">
            <v>0</v>
          </cell>
          <cell r="J30">
            <v>36859.949999999997</v>
          </cell>
        </row>
        <row r="31">
          <cell r="C31">
            <v>9037.18</v>
          </cell>
          <cell r="J31">
            <v>1199.44</v>
          </cell>
        </row>
        <row r="32">
          <cell r="C32">
            <v>16775</v>
          </cell>
          <cell r="D32">
            <v>0</v>
          </cell>
          <cell r="J32">
            <v>2226.42</v>
          </cell>
        </row>
        <row r="33">
          <cell r="C33">
            <v>39206.79</v>
          </cell>
          <cell r="D33">
            <v>0</v>
          </cell>
          <cell r="J33">
            <v>5203.63</v>
          </cell>
        </row>
        <row r="34">
          <cell r="C34">
            <v>400</v>
          </cell>
          <cell r="J34">
            <v>53.09</v>
          </cell>
        </row>
        <row r="35">
          <cell r="C35">
            <v>11213.5</v>
          </cell>
          <cell r="D35">
            <v>2401.5500000000002</v>
          </cell>
          <cell r="E35">
            <v>0</v>
          </cell>
          <cell r="J35">
            <v>1807.03</v>
          </cell>
        </row>
        <row r="37">
          <cell r="C37">
            <v>0</v>
          </cell>
          <cell r="J37">
            <v>0</v>
          </cell>
        </row>
        <row r="39">
          <cell r="C39">
            <v>67700</v>
          </cell>
          <cell r="D39">
            <v>10076.9</v>
          </cell>
          <cell r="J39">
            <v>10322.77</v>
          </cell>
        </row>
        <row r="40">
          <cell r="C40">
            <v>9042.39</v>
          </cell>
          <cell r="D40">
            <v>0</v>
          </cell>
          <cell r="J40">
            <v>1200.1300000000001</v>
          </cell>
        </row>
        <row r="41">
          <cell r="C41">
            <v>0</v>
          </cell>
          <cell r="D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4300</v>
          </cell>
          <cell r="D44">
            <v>540</v>
          </cell>
          <cell r="J44">
            <v>642.38</v>
          </cell>
        </row>
        <row r="46">
          <cell r="C46">
            <v>0</v>
          </cell>
          <cell r="J46">
            <v>0</v>
          </cell>
        </row>
        <row r="48">
          <cell r="C48">
            <v>3800</v>
          </cell>
          <cell r="D48">
            <v>1033.3999999999999</v>
          </cell>
          <cell r="J48">
            <v>641.5</v>
          </cell>
        </row>
        <row r="50">
          <cell r="C50">
            <v>0</v>
          </cell>
          <cell r="D50">
            <v>0</v>
          </cell>
          <cell r="J50">
            <v>0</v>
          </cell>
        </row>
        <row r="51">
          <cell r="C51">
            <v>0</v>
          </cell>
          <cell r="D51">
            <v>0</v>
          </cell>
          <cell r="J51">
            <v>0</v>
          </cell>
        </row>
        <row r="52">
          <cell r="C52">
            <v>0</v>
          </cell>
          <cell r="D52">
            <v>0</v>
          </cell>
          <cell r="J52">
            <v>0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D58">
            <v>0</v>
          </cell>
          <cell r="J58">
            <v>0</v>
          </cell>
        </row>
        <row r="61">
          <cell r="J61">
            <v>0</v>
          </cell>
        </row>
        <row r="62">
          <cell r="J62">
            <v>1550035.52</v>
          </cell>
        </row>
        <row r="63">
          <cell r="J63">
            <v>0</v>
          </cell>
        </row>
      </sheetData>
      <sheetData sheetId="17">
        <row r="7">
          <cell r="C7">
            <v>4512916.5599999996</v>
          </cell>
          <cell r="J7">
            <v>598966.95998407318</v>
          </cell>
        </row>
        <row r="8">
          <cell r="C8">
            <v>383197.02</v>
          </cell>
          <cell r="J8">
            <v>50858.984670515631</v>
          </cell>
        </row>
        <row r="9">
          <cell r="C9">
            <v>0</v>
          </cell>
          <cell r="J9">
            <v>0</v>
          </cell>
        </row>
        <row r="11">
          <cell r="C11">
            <v>434787.53</v>
          </cell>
          <cell r="J11">
            <v>57706.222045258481</v>
          </cell>
        </row>
        <row r="13">
          <cell r="C13">
            <v>529050.06999999995</v>
          </cell>
          <cell r="J13">
            <v>70217.011082354496</v>
          </cell>
        </row>
        <row r="14">
          <cell r="C14">
            <v>732208.44</v>
          </cell>
          <cell r="J14">
            <v>97180.760501692203</v>
          </cell>
        </row>
        <row r="16">
          <cell r="C16">
            <v>5878</v>
          </cell>
          <cell r="J16">
            <v>780.14466786117191</v>
          </cell>
        </row>
        <row r="17">
          <cell r="C17">
            <v>236084.56</v>
          </cell>
          <cell r="J17">
            <v>31333.805826531287</v>
          </cell>
        </row>
        <row r="18">
          <cell r="C18">
            <v>3200</v>
          </cell>
          <cell r="J18">
            <v>424.71298692680335</v>
          </cell>
        </row>
        <row r="20">
          <cell r="C20">
            <v>47049.09</v>
          </cell>
          <cell r="D20">
            <v>64.75</v>
          </cell>
          <cell r="J20">
            <v>6253.0811599973449</v>
          </cell>
        </row>
        <row r="21">
          <cell r="C21">
            <v>467949.3</v>
          </cell>
          <cell r="D21">
            <v>1932.86</v>
          </cell>
          <cell r="E21">
            <v>0</v>
          </cell>
          <cell r="F21">
            <v>0</v>
          </cell>
          <cell r="G21">
            <v>0</v>
          </cell>
          <cell r="J21">
            <v>62364.079899130658</v>
          </cell>
        </row>
        <row r="22">
          <cell r="C22">
            <v>438035.56</v>
          </cell>
          <cell r="E22">
            <v>0</v>
          </cell>
          <cell r="F22">
            <v>0</v>
          </cell>
          <cell r="G22">
            <v>0</v>
          </cell>
          <cell r="J22">
            <v>58137.309708673434</v>
          </cell>
        </row>
        <row r="23">
          <cell r="C23">
            <v>10441.31</v>
          </cell>
          <cell r="D23">
            <v>412.2</v>
          </cell>
          <cell r="E23">
            <v>0</v>
          </cell>
          <cell r="F23">
            <v>0</v>
          </cell>
          <cell r="G23">
            <v>0</v>
          </cell>
          <cell r="J23">
            <v>1440.508328356228</v>
          </cell>
        </row>
        <row r="24">
          <cell r="C24">
            <v>5102.9399999999996</v>
          </cell>
          <cell r="D24">
            <v>1890</v>
          </cell>
          <cell r="J24">
            <v>928.122635874975</v>
          </cell>
        </row>
        <row r="25">
          <cell r="C25">
            <v>3025</v>
          </cell>
          <cell r="D25">
            <v>2575</v>
          </cell>
          <cell r="J25">
            <v>743.24772712190588</v>
          </cell>
        </row>
        <row r="27">
          <cell r="C27">
            <v>32186.04</v>
          </cell>
          <cell r="D27">
            <v>2318.46</v>
          </cell>
          <cell r="J27">
            <v>4579.5341429424643</v>
          </cell>
        </row>
        <row r="28">
          <cell r="C28">
            <v>19967.55</v>
          </cell>
          <cell r="F28">
            <v>0</v>
          </cell>
          <cell r="J28">
            <v>2650.1493131594661</v>
          </cell>
        </row>
        <row r="29">
          <cell r="C29">
            <v>5720.93</v>
          </cell>
          <cell r="J29">
            <v>759.29789634348663</v>
          </cell>
        </row>
        <row r="30">
          <cell r="C30">
            <v>259375.21</v>
          </cell>
          <cell r="J30">
            <v>34425.006304333394</v>
          </cell>
        </row>
        <row r="31">
          <cell r="C31">
            <v>0</v>
          </cell>
          <cell r="J31">
            <v>0</v>
          </cell>
        </row>
        <row r="32">
          <cell r="C32">
            <v>57098.239999999998</v>
          </cell>
          <cell r="J32">
            <v>7578.2387683323368</v>
          </cell>
        </row>
        <row r="33">
          <cell r="C33">
            <v>0</v>
          </cell>
          <cell r="J33">
            <v>0</v>
          </cell>
        </row>
        <row r="34">
          <cell r="C34">
            <v>184.38</v>
          </cell>
          <cell r="J34">
            <v>24.471431415488748</v>
          </cell>
        </row>
        <row r="35">
          <cell r="C35">
            <v>20552.47</v>
          </cell>
          <cell r="E35">
            <v>0</v>
          </cell>
          <cell r="F35">
            <v>0</v>
          </cell>
          <cell r="G35">
            <v>0</v>
          </cell>
          <cell r="J35">
            <v>2727.7815382573494</v>
          </cell>
        </row>
        <row r="37">
          <cell r="C37">
            <v>0</v>
          </cell>
          <cell r="J37">
            <v>0</v>
          </cell>
        </row>
        <row r="39">
          <cell r="C39">
            <v>61000</v>
          </cell>
          <cell r="G39">
            <v>0</v>
          </cell>
          <cell r="J39">
            <v>8096.0913132921887</v>
          </cell>
        </row>
        <row r="40">
          <cell r="C40">
            <v>2236.34</v>
          </cell>
          <cell r="J40">
            <v>296.81332536996484</v>
          </cell>
        </row>
        <row r="41">
          <cell r="C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0</v>
          </cell>
          <cell r="D44">
            <v>589</v>
          </cell>
          <cell r="J44">
            <v>78.173734156214735</v>
          </cell>
        </row>
        <row r="46">
          <cell r="C46">
            <v>0</v>
          </cell>
          <cell r="J46">
            <v>0</v>
          </cell>
        </row>
        <row r="48">
          <cell r="C48">
            <v>12000</v>
          </cell>
          <cell r="D48">
            <v>106.24</v>
          </cell>
          <cell r="J48">
            <v>1606.7741721414825</v>
          </cell>
        </row>
        <row r="50">
          <cell r="C50">
            <v>4127.8100000000004</v>
          </cell>
          <cell r="J50">
            <v>547.85453580197759</v>
          </cell>
        </row>
        <row r="51">
          <cell r="C51">
            <v>0</v>
          </cell>
          <cell r="J51">
            <v>0</v>
          </cell>
        </row>
        <row r="52">
          <cell r="C52">
            <v>24750</v>
          </cell>
          <cell r="J52">
            <v>3284.8895082619947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D58">
            <v>24206.58</v>
          </cell>
          <cell r="J58">
            <v>3212.7652797133187</v>
          </cell>
        </row>
        <row r="61">
          <cell r="J61">
            <v>0</v>
          </cell>
        </row>
        <row r="62">
          <cell r="J62">
            <v>1098844.8523458757</v>
          </cell>
        </row>
        <row r="63">
          <cell r="J63">
            <v>3832.7440440639725</v>
          </cell>
        </row>
      </sheetData>
      <sheetData sheetId="18">
        <row r="7">
          <cell r="C7">
            <v>2667633.0499999998</v>
          </cell>
          <cell r="J7">
            <v>354055.75</v>
          </cell>
        </row>
        <row r="8">
          <cell r="C8">
            <v>86523.64</v>
          </cell>
          <cell r="J8">
            <v>11483.66</v>
          </cell>
        </row>
        <row r="9">
          <cell r="C9">
            <v>2458.08</v>
          </cell>
          <cell r="J9">
            <v>326.24</v>
          </cell>
        </row>
        <row r="11">
          <cell r="C11">
            <v>86755.77</v>
          </cell>
          <cell r="J11">
            <v>11514.47</v>
          </cell>
        </row>
        <row r="13">
          <cell r="C13">
            <v>310946.18</v>
          </cell>
          <cell r="J13">
            <v>41269.650275399821</v>
          </cell>
        </row>
        <row r="14">
          <cell r="C14">
            <v>454841.37</v>
          </cell>
          <cell r="J14">
            <v>60367.82400955604</v>
          </cell>
        </row>
        <row r="16">
          <cell r="C16">
            <v>1065</v>
          </cell>
          <cell r="J16">
            <v>141.35</v>
          </cell>
        </row>
        <row r="17">
          <cell r="C17">
            <v>282015.82</v>
          </cell>
          <cell r="J17">
            <v>37429.93</v>
          </cell>
        </row>
        <row r="18">
          <cell r="C18">
            <v>0</v>
          </cell>
          <cell r="J18">
            <v>0</v>
          </cell>
        </row>
        <row r="20">
          <cell r="C20">
            <v>0</v>
          </cell>
          <cell r="J20">
            <v>0</v>
          </cell>
        </row>
        <row r="21">
          <cell r="C21">
            <v>937.61</v>
          </cell>
          <cell r="J21">
            <v>124.44</v>
          </cell>
        </row>
        <row r="22">
          <cell r="C22">
            <v>842</v>
          </cell>
          <cell r="J22">
            <v>111.75</v>
          </cell>
        </row>
        <row r="23">
          <cell r="C23">
            <v>0</v>
          </cell>
          <cell r="J23">
            <v>0</v>
          </cell>
        </row>
        <row r="24">
          <cell r="C24">
            <v>0</v>
          </cell>
          <cell r="J24">
            <v>0</v>
          </cell>
        </row>
        <row r="25">
          <cell r="C25">
            <v>0</v>
          </cell>
          <cell r="J25">
            <v>0</v>
          </cell>
        </row>
        <row r="27">
          <cell r="C27">
            <v>3290.27</v>
          </cell>
          <cell r="J27">
            <v>436.69</v>
          </cell>
        </row>
        <row r="28">
          <cell r="C28">
            <v>1192.7</v>
          </cell>
          <cell r="J28">
            <v>158.30000000000001</v>
          </cell>
        </row>
        <row r="29">
          <cell r="C29">
            <v>0</v>
          </cell>
          <cell r="J29">
            <v>0</v>
          </cell>
        </row>
        <row r="30">
          <cell r="C30">
            <v>145.22</v>
          </cell>
          <cell r="J30">
            <v>19.27</v>
          </cell>
        </row>
        <row r="31">
          <cell r="C31">
            <v>0</v>
          </cell>
          <cell r="J31">
            <v>0</v>
          </cell>
        </row>
        <row r="32">
          <cell r="C32">
            <v>330</v>
          </cell>
          <cell r="J32">
            <v>43.8</v>
          </cell>
        </row>
        <row r="33">
          <cell r="C33">
            <v>0</v>
          </cell>
          <cell r="J33">
            <v>0</v>
          </cell>
        </row>
        <row r="34">
          <cell r="C34">
            <v>0</v>
          </cell>
          <cell r="J34">
            <v>0</v>
          </cell>
        </row>
        <row r="35">
          <cell r="C35">
            <v>0</v>
          </cell>
          <cell r="J35">
            <v>0</v>
          </cell>
        </row>
        <row r="37">
          <cell r="C37">
            <v>0</v>
          </cell>
          <cell r="J37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J42">
            <v>0</v>
          </cell>
        </row>
        <row r="43">
          <cell r="J43">
            <v>0</v>
          </cell>
        </row>
        <row r="44">
          <cell r="C44">
            <v>487.5</v>
          </cell>
          <cell r="J44">
            <v>64.7</v>
          </cell>
        </row>
        <row r="46">
          <cell r="J46">
            <v>0</v>
          </cell>
        </row>
        <row r="48">
          <cell r="C48">
            <v>1092.5</v>
          </cell>
          <cell r="J48">
            <v>145</v>
          </cell>
        </row>
        <row r="50">
          <cell r="J50">
            <v>0</v>
          </cell>
        </row>
        <row r="51">
          <cell r="J51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56">
          <cell r="J56">
            <v>0</v>
          </cell>
        </row>
        <row r="58">
          <cell r="J58">
            <v>0</v>
          </cell>
        </row>
        <row r="61">
          <cell r="J61">
            <v>0</v>
          </cell>
        </row>
        <row r="62">
          <cell r="J62">
            <v>517692.84</v>
          </cell>
        </row>
        <row r="63">
          <cell r="J63">
            <v>0</v>
          </cell>
        </row>
      </sheetData>
      <sheetData sheetId="19">
        <row r="7">
          <cell r="C7">
            <v>7253819.1200000001</v>
          </cell>
          <cell r="J7">
            <v>962747.25</v>
          </cell>
        </row>
        <row r="8">
          <cell r="C8">
            <v>489231.41</v>
          </cell>
          <cell r="J8">
            <v>64932.17</v>
          </cell>
        </row>
        <row r="9">
          <cell r="C9">
            <v>8036.91</v>
          </cell>
          <cell r="J9">
            <v>1066.68</v>
          </cell>
        </row>
        <row r="11">
          <cell r="C11">
            <v>332448.21999999997</v>
          </cell>
          <cell r="J11">
            <v>44123.46</v>
          </cell>
        </row>
        <row r="13">
          <cell r="C13">
            <v>854215.25</v>
          </cell>
          <cell r="J13">
            <v>113373.85</v>
          </cell>
        </row>
        <row r="14">
          <cell r="C14">
            <v>1176216.51</v>
          </cell>
          <cell r="J14">
            <v>156110.76</v>
          </cell>
        </row>
        <row r="16">
          <cell r="C16">
            <v>23500</v>
          </cell>
          <cell r="J16">
            <v>3118.99</v>
          </cell>
        </row>
        <row r="17">
          <cell r="C17">
            <v>424556.66</v>
          </cell>
          <cell r="J17">
            <v>56348.35</v>
          </cell>
        </row>
        <row r="18">
          <cell r="C18">
            <v>5100</v>
          </cell>
          <cell r="J18">
            <v>676.89</v>
          </cell>
        </row>
        <row r="20">
          <cell r="C20">
            <v>96484.160000000003</v>
          </cell>
          <cell r="J20">
            <v>12805.65</v>
          </cell>
        </row>
        <row r="21">
          <cell r="C21">
            <v>901367.07</v>
          </cell>
          <cell r="D21">
            <v>32187.25</v>
          </cell>
          <cell r="J21">
            <v>123903.95</v>
          </cell>
        </row>
        <row r="22">
          <cell r="C22">
            <v>581043.44999999995</v>
          </cell>
          <cell r="J22">
            <v>77117.72</v>
          </cell>
        </row>
        <row r="23">
          <cell r="C23">
            <v>24173.24</v>
          </cell>
          <cell r="D23">
            <v>300.98</v>
          </cell>
          <cell r="J23">
            <v>3248.29</v>
          </cell>
        </row>
        <row r="24">
          <cell r="C24">
            <v>4993.22</v>
          </cell>
          <cell r="D24">
            <v>810</v>
          </cell>
          <cell r="J24">
            <v>770.22</v>
          </cell>
        </row>
        <row r="25">
          <cell r="C25">
            <v>8068.38</v>
          </cell>
          <cell r="J25">
            <v>1070.8599999999999</v>
          </cell>
        </row>
        <row r="27">
          <cell r="C27">
            <v>18779.53</v>
          </cell>
          <cell r="J27">
            <v>2492.4699999999998</v>
          </cell>
        </row>
        <row r="28">
          <cell r="C28">
            <v>45276.46</v>
          </cell>
          <cell r="J28">
            <v>6009.22</v>
          </cell>
        </row>
        <row r="29">
          <cell r="C29">
            <v>5727</v>
          </cell>
          <cell r="J29">
            <v>760.1</v>
          </cell>
        </row>
        <row r="30">
          <cell r="C30">
            <v>262365.82</v>
          </cell>
          <cell r="J30">
            <v>34821.93</v>
          </cell>
        </row>
        <row r="31">
          <cell r="C31">
            <v>0</v>
          </cell>
          <cell r="J31">
            <v>0</v>
          </cell>
        </row>
        <row r="32">
          <cell r="C32">
            <v>20003.3</v>
          </cell>
          <cell r="J32">
            <v>2654.89</v>
          </cell>
        </row>
        <row r="33">
          <cell r="C33">
            <v>16613.669999999998</v>
          </cell>
          <cell r="J33">
            <v>2205.0100000000002</v>
          </cell>
        </row>
        <row r="34">
          <cell r="C34">
            <v>75</v>
          </cell>
          <cell r="J34">
            <v>9.9499999999999993</v>
          </cell>
        </row>
        <row r="35">
          <cell r="C35">
            <v>6000</v>
          </cell>
          <cell r="J35">
            <v>796.34</v>
          </cell>
        </row>
        <row r="37">
          <cell r="J37">
            <v>0</v>
          </cell>
        </row>
        <row r="39">
          <cell r="C39">
            <v>99600</v>
          </cell>
          <cell r="J39">
            <v>13219.19</v>
          </cell>
        </row>
        <row r="40">
          <cell r="C40">
            <v>3773</v>
          </cell>
          <cell r="D40">
            <v>624</v>
          </cell>
          <cell r="J40">
            <v>583.58000000000004</v>
          </cell>
        </row>
        <row r="41">
          <cell r="C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1920</v>
          </cell>
          <cell r="J43">
            <v>254.83</v>
          </cell>
        </row>
        <row r="44">
          <cell r="C44">
            <v>12236.14</v>
          </cell>
          <cell r="J44">
            <v>1624.01</v>
          </cell>
        </row>
        <row r="46">
          <cell r="J46">
            <v>0</v>
          </cell>
        </row>
        <row r="48">
          <cell r="C48">
            <v>16500</v>
          </cell>
          <cell r="J48">
            <v>2189.9299999999998</v>
          </cell>
        </row>
        <row r="50">
          <cell r="C50">
            <v>5754.86</v>
          </cell>
          <cell r="J50">
            <v>763.8</v>
          </cell>
        </row>
        <row r="51">
          <cell r="C51">
            <v>0</v>
          </cell>
          <cell r="J51">
            <v>0</v>
          </cell>
        </row>
        <row r="52">
          <cell r="C52">
            <v>3798</v>
          </cell>
          <cell r="J52">
            <v>504.08</v>
          </cell>
        </row>
        <row r="53">
          <cell r="J53">
            <v>0</v>
          </cell>
        </row>
        <row r="54">
          <cell r="C54">
            <v>11949.83</v>
          </cell>
          <cell r="J54">
            <v>1586.01</v>
          </cell>
        </row>
        <row r="56">
          <cell r="J56">
            <v>0</v>
          </cell>
        </row>
        <row r="58">
          <cell r="J58">
            <v>0</v>
          </cell>
        </row>
        <row r="61">
          <cell r="G61">
            <v>410496</v>
          </cell>
          <cell r="J61">
            <v>54482.18</v>
          </cell>
        </row>
        <row r="62">
          <cell r="J62">
            <v>1684534.28</v>
          </cell>
        </row>
        <row r="63">
          <cell r="J63">
            <v>2853.9</v>
          </cell>
        </row>
      </sheetData>
      <sheetData sheetId="20">
        <row r="7">
          <cell r="C7">
            <v>5611365.3200000003</v>
          </cell>
          <cell r="J7">
            <v>744756.16</v>
          </cell>
        </row>
        <row r="8">
          <cell r="C8">
            <v>387550.03</v>
          </cell>
          <cell r="J8">
            <v>51436.73</v>
          </cell>
        </row>
        <row r="9">
          <cell r="C9">
            <v>3378.34</v>
          </cell>
          <cell r="J9">
            <v>448.38</v>
          </cell>
        </row>
        <row r="11">
          <cell r="C11">
            <v>253731.92</v>
          </cell>
          <cell r="J11">
            <v>33676.01</v>
          </cell>
        </row>
        <row r="13">
          <cell r="C13">
            <v>654754.32999999996</v>
          </cell>
          <cell r="J13">
            <v>86900.83</v>
          </cell>
        </row>
        <row r="14">
          <cell r="C14">
            <v>990378.43</v>
          </cell>
          <cell r="J14">
            <v>131445.81</v>
          </cell>
        </row>
        <row r="16">
          <cell r="C16">
            <v>15000</v>
          </cell>
          <cell r="D16">
            <v>0</v>
          </cell>
          <cell r="J16">
            <v>1990.84</v>
          </cell>
        </row>
        <row r="17">
          <cell r="C17">
            <v>178664.83</v>
          </cell>
          <cell r="J17">
            <v>23712.9</v>
          </cell>
        </row>
        <row r="18">
          <cell r="C18">
            <v>5000</v>
          </cell>
          <cell r="D18">
            <v>0</v>
          </cell>
          <cell r="J18">
            <v>663.61</v>
          </cell>
        </row>
        <row r="20">
          <cell r="C20">
            <v>52344.53</v>
          </cell>
          <cell r="D20">
            <v>3156.15</v>
          </cell>
          <cell r="J20">
            <v>7366.21</v>
          </cell>
        </row>
        <row r="21">
          <cell r="C21">
            <v>577227.63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J21">
            <v>76611.27</v>
          </cell>
        </row>
        <row r="22">
          <cell r="C22">
            <v>696401.99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J22">
            <v>92428.43</v>
          </cell>
        </row>
        <row r="23">
          <cell r="C23">
            <v>92802.3</v>
          </cell>
          <cell r="D23">
            <v>1190.68</v>
          </cell>
          <cell r="E23">
            <v>0</v>
          </cell>
          <cell r="F23">
            <v>0</v>
          </cell>
          <cell r="G23">
            <v>0</v>
          </cell>
          <cell r="J23">
            <v>12475.01</v>
          </cell>
        </row>
        <row r="24">
          <cell r="C24">
            <v>38646.04</v>
          </cell>
          <cell r="D24">
            <v>4228.6499999999996</v>
          </cell>
          <cell r="J24">
            <v>5690.45</v>
          </cell>
        </row>
        <row r="25">
          <cell r="C25">
            <v>3576</v>
          </cell>
          <cell r="D25">
            <v>815</v>
          </cell>
          <cell r="J25">
            <v>582.79</v>
          </cell>
        </row>
        <row r="27">
          <cell r="C27">
            <v>26578.65</v>
          </cell>
          <cell r="D27">
            <v>0</v>
          </cell>
          <cell r="J27">
            <v>3527.59</v>
          </cell>
        </row>
        <row r="28">
          <cell r="C28">
            <v>33823.120000000003</v>
          </cell>
          <cell r="D28">
            <v>15637.5</v>
          </cell>
          <cell r="J28">
            <v>6564.55</v>
          </cell>
        </row>
        <row r="29">
          <cell r="C29">
            <v>9384</v>
          </cell>
          <cell r="D29">
            <v>0</v>
          </cell>
          <cell r="J29">
            <v>1245.47</v>
          </cell>
        </row>
        <row r="30">
          <cell r="C30">
            <v>147322.98000000001</v>
          </cell>
          <cell r="D30">
            <v>0</v>
          </cell>
          <cell r="J30">
            <v>19553.12</v>
          </cell>
        </row>
        <row r="31">
          <cell r="C31">
            <v>0</v>
          </cell>
          <cell r="J31">
            <v>0</v>
          </cell>
        </row>
        <row r="32">
          <cell r="C32">
            <v>21930.76</v>
          </cell>
          <cell r="D32">
            <v>0</v>
          </cell>
          <cell r="J32">
            <v>2910.71</v>
          </cell>
        </row>
        <row r="33">
          <cell r="C33">
            <v>26461.56</v>
          </cell>
          <cell r="D33">
            <v>0</v>
          </cell>
          <cell r="J33">
            <v>3512.05</v>
          </cell>
        </row>
        <row r="34">
          <cell r="C34">
            <v>75</v>
          </cell>
          <cell r="J34">
            <v>9.9499999999999993</v>
          </cell>
        </row>
        <row r="35">
          <cell r="C35">
            <v>6157.71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J35">
            <v>817.27</v>
          </cell>
        </row>
        <row r="37">
          <cell r="C37">
            <v>0</v>
          </cell>
          <cell r="J37">
            <v>0</v>
          </cell>
        </row>
        <row r="39">
          <cell r="C39">
            <v>71000</v>
          </cell>
          <cell r="D39">
            <v>0</v>
          </cell>
          <cell r="G39">
            <v>0</v>
          </cell>
          <cell r="J39">
            <v>9423.31</v>
          </cell>
        </row>
        <row r="40">
          <cell r="C40">
            <v>2205.87</v>
          </cell>
          <cell r="D40">
            <v>0</v>
          </cell>
          <cell r="J40">
            <v>292.77</v>
          </cell>
        </row>
        <row r="41">
          <cell r="C41">
            <v>0</v>
          </cell>
          <cell r="D41">
            <v>464.33</v>
          </cell>
          <cell r="J41">
            <v>61.63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1500</v>
          </cell>
          <cell r="D44">
            <v>13321.62</v>
          </cell>
          <cell r="J44">
            <v>1967.17</v>
          </cell>
        </row>
        <row r="46">
          <cell r="C46">
            <v>0</v>
          </cell>
          <cell r="J46">
            <v>0</v>
          </cell>
        </row>
        <row r="48">
          <cell r="C48">
            <v>4400</v>
          </cell>
          <cell r="D48">
            <v>0</v>
          </cell>
          <cell r="J48">
            <v>583.98</v>
          </cell>
        </row>
        <row r="50">
          <cell r="C50">
            <v>0</v>
          </cell>
          <cell r="D50">
            <v>450</v>
          </cell>
          <cell r="J50">
            <v>59.73</v>
          </cell>
        </row>
        <row r="51">
          <cell r="C51">
            <v>1084</v>
          </cell>
          <cell r="D51">
            <v>4099.5</v>
          </cell>
          <cell r="J51">
            <v>687.97</v>
          </cell>
        </row>
        <row r="52">
          <cell r="C52">
            <v>0</v>
          </cell>
          <cell r="D52">
            <v>6682.5</v>
          </cell>
          <cell r="J52">
            <v>886.92</v>
          </cell>
        </row>
        <row r="53">
          <cell r="C53">
            <v>0</v>
          </cell>
          <cell r="J53">
            <v>0</v>
          </cell>
        </row>
        <row r="54">
          <cell r="C54">
            <v>83628.179999999993</v>
          </cell>
          <cell r="J54">
            <v>11099.37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D58">
            <v>0</v>
          </cell>
          <cell r="J58">
            <v>0</v>
          </cell>
        </row>
        <row r="61">
          <cell r="G61">
            <v>143482.85</v>
          </cell>
          <cell r="J61">
            <v>19043.45</v>
          </cell>
        </row>
        <row r="62">
          <cell r="J62">
            <v>1315503.53</v>
          </cell>
        </row>
        <row r="63">
          <cell r="J63">
            <v>11243.24</v>
          </cell>
        </row>
      </sheetData>
      <sheetData sheetId="21">
        <row r="7">
          <cell r="C7">
            <v>4697237.0599999996</v>
          </cell>
          <cell r="J7">
            <v>623430.49</v>
          </cell>
        </row>
        <row r="8">
          <cell r="C8">
            <v>298353.07</v>
          </cell>
          <cell r="J8">
            <v>39598.25</v>
          </cell>
        </row>
        <row r="9">
          <cell r="C9">
            <v>1862.23</v>
          </cell>
          <cell r="J9">
            <v>247.16</v>
          </cell>
        </row>
        <row r="11">
          <cell r="C11">
            <v>218202.92</v>
          </cell>
          <cell r="J11">
            <v>28960.5</v>
          </cell>
        </row>
        <row r="13">
          <cell r="C13">
            <v>559648.14</v>
          </cell>
          <cell r="J13">
            <v>74278.070000000007</v>
          </cell>
        </row>
        <row r="14">
          <cell r="C14">
            <v>824579.75</v>
          </cell>
          <cell r="J14">
            <v>109440.54</v>
          </cell>
        </row>
        <row r="16">
          <cell r="C16">
            <v>5400</v>
          </cell>
          <cell r="J16">
            <v>716.7</v>
          </cell>
        </row>
        <row r="17">
          <cell r="C17">
            <v>317051.96000000002</v>
          </cell>
          <cell r="J17">
            <v>42080.02</v>
          </cell>
        </row>
        <row r="18">
          <cell r="C18">
            <v>2500</v>
          </cell>
          <cell r="J18">
            <v>331.8</v>
          </cell>
        </row>
        <row r="20">
          <cell r="C20">
            <v>52846.62</v>
          </cell>
          <cell r="J20">
            <v>7013.95</v>
          </cell>
        </row>
        <row r="21">
          <cell r="C21">
            <v>473091.75</v>
          </cell>
          <cell r="J21">
            <v>62790.06</v>
          </cell>
        </row>
        <row r="22">
          <cell r="C22">
            <v>524264.76</v>
          </cell>
          <cell r="J22">
            <v>69581.89</v>
          </cell>
        </row>
        <row r="23">
          <cell r="C23">
            <v>34356.5</v>
          </cell>
          <cell r="J23">
            <v>4559.8900000000003</v>
          </cell>
        </row>
        <row r="24">
          <cell r="C24">
            <v>12095.96</v>
          </cell>
          <cell r="D24">
            <v>4780.9399999999996</v>
          </cell>
          <cell r="J24">
            <v>2239.9499999999998</v>
          </cell>
        </row>
        <row r="25">
          <cell r="C25">
            <v>1000</v>
          </cell>
          <cell r="D25">
            <v>1270.3400000000001</v>
          </cell>
          <cell r="J25">
            <v>301.33</v>
          </cell>
        </row>
        <row r="27">
          <cell r="C27">
            <v>15473</v>
          </cell>
          <cell r="J27">
            <v>2053.62</v>
          </cell>
        </row>
        <row r="28">
          <cell r="C28">
            <v>20949.48</v>
          </cell>
          <cell r="J28">
            <v>2780.47</v>
          </cell>
        </row>
        <row r="29">
          <cell r="C29">
            <v>6900</v>
          </cell>
          <cell r="J29">
            <v>915.78</v>
          </cell>
        </row>
        <row r="30">
          <cell r="C30">
            <v>161584.88</v>
          </cell>
          <cell r="J30">
            <v>21445.99</v>
          </cell>
        </row>
        <row r="31">
          <cell r="C31">
            <v>4940.42</v>
          </cell>
          <cell r="J31">
            <v>655.7</v>
          </cell>
        </row>
        <row r="32">
          <cell r="C32">
            <v>55796.42</v>
          </cell>
          <cell r="J32">
            <v>7405.45</v>
          </cell>
        </row>
        <row r="33">
          <cell r="C33">
            <v>38088.51</v>
          </cell>
          <cell r="J33">
            <v>5055.21</v>
          </cell>
        </row>
        <row r="34">
          <cell r="C34">
            <v>0</v>
          </cell>
          <cell r="J34">
            <v>0</v>
          </cell>
        </row>
        <row r="35">
          <cell r="C35">
            <v>9435.76</v>
          </cell>
          <cell r="J35">
            <v>1252.3399999999999</v>
          </cell>
        </row>
        <row r="37">
          <cell r="C37">
            <v>0</v>
          </cell>
          <cell r="J37">
            <v>0</v>
          </cell>
        </row>
        <row r="39">
          <cell r="C39">
            <v>51881.87</v>
          </cell>
          <cell r="J39">
            <v>6885.9</v>
          </cell>
        </row>
        <row r="40">
          <cell r="C40">
            <v>3100</v>
          </cell>
          <cell r="J40">
            <v>411.44</v>
          </cell>
        </row>
        <row r="41">
          <cell r="C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1920</v>
          </cell>
          <cell r="J43">
            <v>254.82</v>
          </cell>
        </row>
        <row r="44">
          <cell r="C44">
            <v>4573.13</v>
          </cell>
          <cell r="D44">
            <v>603.45000000000005</v>
          </cell>
          <cell r="J44">
            <v>687.05</v>
          </cell>
        </row>
        <row r="46">
          <cell r="C46">
            <v>0</v>
          </cell>
          <cell r="J46">
            <v>0</v>
          </cell>
        </row>
        <row r="48">
          <cell r="C48">
            <v>3182</v>
          </cell>
          <cell r="J48">
            <v>422.32</v>
          </cell>
        </row>
        <row r="50">
          <cell r="J50">
            <v>0</v>
          </cell>
        </row>
        <row r="51">
          <cell r="J51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C54">
            <v>16525.669999999998</v>
          </cell>
          <cell r="J54">
            <v>2193.33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J58">
            <v>0</v>
          </cell>
        </row>
        <row r="61">
          <cell r="J61">
            <v>0</v>
          </cell>
        </row>
        <row r="62">
          <cell r="J62">
            <v>1114913.56</v>
          </cell>
        </row>
        <row r="63">
          <cell r="J63">
            <v>2193.33</v>
          </cell>
        </row>
      </sheetData>
      <sheetData sheetId="22">
        <row r="7">
          <cell r="C7">
            <v>3427113.79</v>
          </cell>
          <cell r="J7">
            <v>454856.17</v>
          </cell>
        </row>
        <row r="8">
          <cell r="C8">
            <v>172821.14</v>
          </cell>
          <cell r="J8">
            <v>22937.31</v>
          </cell>
        </row>
        <row r="9">
          <cell r="C9">
            <v>4220.8500000000004</v>
          </cell>
          <cell r="J9">
            <v>560.20000000000005</v>
          </cell>
        </row>
        <row r="11">
          <cell r="C11">
            <v>168373.47</v>
          </cell>
          <cell r="J11">
            <v>22347</v>
          </cell>
        </row>
        <row r="13">
          <cell r="C13">
            <v>406548.77</v>
          </cell>
          <cell r="J13">
            <v>53958.3</v>
          </cell>
        </row>
        <row r="14">
          <cell r="C14">
            <v>594685.72</v>
          </cell>
          <cell r="J14">
            <v>78928.36</v>
          </cell>
        </row>
        <row r="16">
          <cell r="C16">
            <v>23500</v>
          </cell>
          <cell r="J16">
            <v>3118.99</v>
          </cell>
        </row>
        <row r="17">
          <cell r="C17">
            <v>205235.78</v>
          </cell>
          <cell r="J17">
            <v>27239.47</v>
          </cell>
        </row>
        <row r="18">
          <cell r="C18">
            <v>840</v>
          </cell>
          <cell r="J18">
            <v>111.49</v>
          </cell>
        </row>
        <row r="20">
          <cell r="C20">
            <v>37643.93</v>
          </cell>
          <cell r="D20">
            <v>5318.38</v>
          </cell>
          <cell r="J20">
            <v>5702.08</v>
          </cell>
        </row>
        <row r="21">
          <cell r="C21">
            <v>282751.26</v>
          </cell>
          <cell r="J21">
            <v>37527.54</v>
          </cell>
        </row>
        <row r="22">
          <cell r="C22">
            <v>371336.56</v>
          </cell>
          <cell r="J22">
            <v>49284.83</v>
          </cell>
        </row>
        <row r="23">
          <cell r="C23">
            <v>8574.24</v>
          </cell>
          <cell r="J23">
            <v>1138</v>
          </cell>
        </row>
        <row r="24">
          <cell r="C24">
            <v>5678.59</v>
          </cell>
          <cell r="D24">
            <v>2615.6999999999998</v>
          </cell>
          <cell r="J24">
            <v>1100.8399999999999</v>
          </cell>
        </row>
        <row r="25">
          <cell r="C25">
            <v>0</v>
          </cell>
          <cell r="J25">
            <v>0</v>
          </cell>
        </row>
        <row r="27">
          <cell r="C27">
            <v>12270.17</v>
          </cell>
          <cell r="J27">
            <v>1628.53</v>
          </cell>
        </row>
        <row r="28">
          <cell r="C28">
            <v>22483.599999999999</v>
          </cell>
          <cell r="D28">
            <v>4716.25</v>
          </cell>
          <cell r="J28">
            <v>3610.04</v>
          </cell>
        </row>
        <row r="29">
          <cell r="C29">
            <v>6072</v>
          </cell>
          <cell r="J29">
            <v>805.89</v>
          </cell>
        </row>
        <row r="30">
          <cell r="C30">
            <v>64011.24</v>
          </cell>
          <cell r="J30">
            <v>8495.75</v>
          </cell>
        </row>
        <row r="31">
          <cell r="C31">
            <v>6085.2799999999988</v>
          </cell>
          <cell r="J31">
            <v>807.66</v>
          </cell>
        </row>
        <row r="32">
          <cell r="C32">
            <v>55179.35</v>
          </cell>
          <cell r="J32">
            <v>7323.56</v>
          </cell>
        </row>
        <row r="33">
          <cell r="C33">
            <v>22300.7</v>
          </cell>
          <cell r="J33">
            <v>2959.81</v>
          </cell>
        </row>
        <row r="34">
          <cell r="C34">
            <v>0</v>
          </cell>
          <cell r="J34">
            <v>0</v>
          </cell>
        </row>
        <row r="35">
          <cell r="C35">
            <v>5129.1899999999996</v>
          </cell>
          <cell r="J35">
            <v>680.76</v>
          </cell>
        </row>
        <row r="37">
          <cell r="C37">
            <v>0</v>
          </cell>
          <cell r="J37">
            <v>0</v>
          </cell>
        </row>
        <row r="39">
          <cell r="C39">
            <v>41233</v>
          </cell>
          <cell r="D39">
            <v>903.06</v>
          </cell>
          <cell r="J39">
            <v>5592.42</v>
          </cell>
        </row>
        <row r="40">
          <cell r="C40">
            <v>1668.6299999999997</v>
          </cell>
          <cell r="D40">
            <v>559.20000000000005</v>
          </cell>
          <cell r="J40">
            <v>295.68</v>
          </cell>
        </row>
        <row r="41">
          <cell r="C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3627.51</v>
          </cell>
          <cell r="D44">
            <v>600</v>
          </cell>
          <cell r="J44">
            <v>561.09</v>
          </cell>
        </row>
        <row r="46">
          <cell r="C46">
            <v>0</v>
          </cell>
          <cell r="J46">
            <v>0</v>
          </cell>
        </row>
        <row r="48">
          <cell r="C48">
            <v>5588.9</v>
          </cell>
          <cell r="J48">
            <v>741.78</v>
          </cell>
        </row>
        <row r="50">
          <cell r="C50">
            <v>0</v>
          </cell>
          <cell r="D50">
            <v>1000</v>
          </cell>
          <cell r="J50">
            <v>132.72</v>
          </cell>
        </row>
        <row r="51">
          <cell r="C51">
            <v>0</v>
          </cell>
          <cell r="J51">
            <v>0</v>
          </cell>
        </row>
        <row r="52">
          <cell r="C52">
            <v>0</v>
          </cell>
          <cell r="D52">
            <v>13844.25</v>
          </cell>
          <cell r="J52">
            <v>1837.45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J58">
            <v>0</v>
          </cell>
        </row>
        <row r="61">
          <cell r="J61">
            <v>0</v>
          </cell>
        </row>
        <row r="62">
          <cell r="J62">
            <v>790360.83</v>
          </cell>
        </row>
        <row r="63">
          <cell r="J63">
            <v>0</v>
          </cell>
        </row>
      </sheetData>
      <sheetData sheetId="23">
        <row r="7">
          <cell r="C7">
            <v>613186.89</v>
          </cell>
          <cell r="J7">
            <v>81383.89</v>
          </cell>
        </row>
        <row r="8">
          <cell r="C8">
            <v>0</v>
          </cell>
          <cell r="J8">
            <v>0</v>
          </cell>
        </row>
        <row r="9">
          <cell r="C9">
            <v>0</v>
          </cell>
          <cell r="J9">
            <v>0</v>
          </cell>
        </row>
        <row r="11">
          <cell r="C11">
            <v>17121.39</v>
          </cell>
          <cell r="J11">
            <v>2272.4</v>
          </cell>
        </row>
        <row r="13">
          <cell r="C13">
            <v>31720.7</v>
          </cell>
          <cell r="J13">
            <v>4210.0600000000004</v>
          </cell>
        </row>
        <row r="14">
          <cell r="C14">
            <v>101175.81</v>
          </cell>
          <cell r="J14">
            <v>13426.34</v>
          </cell>
        </row>
        <row r="16">
          <cell r="C16">
            <v>3500</v>
          </cell>
          <cell r="J16">
            <v>464.53</v>
          </cell>
        </row>
        <row r="17">
          <cell r="C17">
            <v>23526.03</v>
          </cell>
          <cell r="J17">
            <v>3122.44</v>
          </cell>
        </row>
        <row r="18">
          <cell r="C18">
            <v>2400</v>
          </cell>
          <cell r="J18">
            <v>318.54000000000002</v>
          </cell>
        </row>
        <row r="20">
          <cell r="C20">
            <v>14399.5</v>
          </cell>
          <cell r="J20">
            <v>1911.14</v>
          </cell>
        </row>
        <row r="21">
          <cell r="C21">
            <v>8298.35</v>
          </cell>
          <cell r="J21">
            <v>1101.3800000000001</v>
          </cell>
        </row>
        <row r="22">
          <cell r="C22">
            <v>0</v>
          </cell>
          <cell r="J22">
            <v>0</v>
          </cell>
        </row>
        <row r="23">
          <cell r="C23">
            <v>239.63</v>
          </cell>
          <cell r="J23">
            <v>31.8</v>
          </cell>
        </row>
        <row r="24">
          <cell r="C24">
            <v>2876.5</v>
          </cell>
          <cell r="J24">
            <v>381.78</v>
          </cell>
        </row>
        <row r="25">
          <cell r="C25">
            <v>0</v>
          </cell>
          <cell r="J25">
            <v>0</v>
          </cell>
        </row>
        <row r="27">
          <cell r="C27">
            <v>6413.37</v>
          </cell>
          <cell r="J27">
            <v>851.2</v>
          </cell>
        </row>
        <row r="28">
          <cell r="C28">
            <v>22516.94</v>
          </cell>
          <cell r="J28">
            <v>2988.51</v>
          </cell>
        </row>
        <row r="29">
          <cell r="C29">
            <v>0</v>
          </cell>
          <cell r="J29">
            <v>0</v>
          </cell>
        </row>
        <row r="30">
          <cell r="C30">
            <v>3239.95</v>
          </cell>
          <cell r="J30">
            <v>430.02</v>
          </cell>
        </row>
        <row r="31">
          <cell r="C31">
            <v>1774.35</v>
          </cell>
          <cell r="J31">
            <v>235.5</v>
          </cell>
        </row>
        <row r="32">
          <cell r="C32">
            <v>0</v>
          </cell>
          <cell r="J32">
            <v>0</v>
          </cell>
        </row>
        <row r="33">
          <cell r="C33">
            <v>78244.759999999995</v>
          </cell>
          <cell r="J33">
            <v>10384.86</v>
          </cell>
        </row>
        <row r="34">
          <cell r="C34">
            <v>0</v>
          </cell>
          <cell r="J34">
            <v>0</v>
          </cell>
        </row>
        <row r="35">
          <cell r="C35">
            <v>4500</v>
          </cell>
          <cell r="J35">
            <v>597.25</v>
          </cell>
        </row>
        <row r="37">
          <cell r="J37">
            <v>0</v>
          </cell>
        </row>
        <row r="39">
          <cell r="C39">
            <v>16778.009999999998</v>
          </cell>
          <cell r="J39">
            <v>2226.83</v>
          </cell>
        </row>
        <row r="40">
          <cell r="C40">
            <v>0</v>
          </cell>
          <cell r="J40">
            <v>0</v>
          </cell>
        </row>
        <row r="41">
          <cell r="C41">
            <v>27856.75</v>
          </cell>
          <cell r="J41">
            <v>3697.27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0</v>
          </cell>
          <cell r="J44">
            <v>0</v>
          </cell>
        </row>
        <row r="46">
          <cell r="J46">
            <v>0</v>
          </cell>
        </row>
        <row r="48">
          <cell r="C48">
            <v>1643.13</v>
          </cell>
          <cell r="J48">
            <v>218.08</v>
          </cell>
        </row>
        <row r="50">
          <cell r="J50">
            <v>0</v>
          </cell>
        </row>
        <row r="51">
          <cell r="J51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62">
          <cell r="J62">
            <v>130255.77</v>
          </cell>
        </row>
        <row r="63">
          <cell r="J63">
            <v>0</v>
          </cell>
        </row>
      </sheetData>
      <sheetData sheetId="24">
        <row r="7">
          <cell r="C7">
            <v>1190281.24</v>
          </cell>
          <cell r="J7">
            <v>157977.47</v>
          </cell>
        </row>
        <row r="8">
          <cell r="C8">
            <v>21029.21</v>
          </cell>
          <cell r="J8">
            <v>2791.06</v>
          </cell>
        </row>
        <row r="9">
          <cell r="C9">
            <v>0</v>
          </cell>
          <cell r="J9">
            <v>0</v>
          </cell>
        </row>
        <row r="11">
          <cell r="C11">
            <v>93639.73</v>
          </cell>
          <cell r="J11">
            <v>12428.13</v>
          </cell>
        </row>
        <row r="13">
          <cell r="C13">
            <v>136635.81</v>
          </cell>
          <cell r="J13">
            <v>18134.689999999999</v>
          </cell>
        </row>
        <row r="14">
          <cell r="C14">
            <v>199866.23999999999</v>
          </cell>
          <cell r="J14">
            <v>26526.81</v>
          </cell>
        </row>
        <row r="16">
          <cell r="C16">
            <v>1000</v>
          </cell>
          <cell r="J16">
            <v>132.72</v>
          </cell>
        </row>
        <row r="17">
          <cell r="C17">
            <v>45394.15</v>
          </cell>
          <cell r="J17">
            <v>6024.84</v>
          </cell>
        </row>
        <row r="18">
          <cell r="C18">
            <v>2000</v>
          </cell>
          <cell r="J18">
            <v>265.45</v>
          </cell>
        </row>
        <row r="20">
          <cell r="C20">
            <v>16835.63</v>
          </cell>
          <cell r="J20">
            <v>2234.4699999999998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499</v>
          </cell>
          <cell r="J24">
            <v>66.23</v>
          </cell>
        </row>
        <row r="25">
          <cell r="C25">
            <v>0</v>
          </cell>
        </row>
        <row r="27">
          <cell r="C27">
            <v>7820.12</v>
          </cell>
          <cell r="J27">
            <v>1037.9100000000001</v>
          </cell>
        </row>
        <row r="28">
          <cell r="C28">
            <v>7238.81</v>
          </cell>
          <cell r="J28">
            <v>960.76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1481.93</v>
          </cell>
          <cell r="J31">
            <v>196.69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800</v>
          </cell>
          <cell r="J44">
            <v>106.18</v>
          </cell>
        </row>
        <row r="48">
          <cell r="C48">
            <v>1625</v>
          </cell>
          <cell r="J48">
            <v>215.68</v>
          </cell>
        </row>
        <row r="62">
          <cell r="J62">
            <v>229099.06</v>
          </cell>
        </row>
        <row r="63">
          <cell r="J63">
            <v>0</v>
          </cell>
        </row>
      </sheetData>
      <sheetData sheetId="25">
        <row r="7">
          <cell r="C7">
            <v>19550852.329999998</v>
          </cell>
          <cell r="J7">
            <v>2594844.0299999998</v>
          </cell>
        </row>
        <row r="8">
          <cell r="C8">
            <v>1756466.06</v>
          </cell>
          <cell r="J8">
            <v>233123.11</v>
          </cell>
        </row>
        <row r="9">
          <cell r="C9">
            <v>50155</v>
          </cell>
          <cell r="J9">
            <v>6656.71</v>
          </cell>
        </row>
        <row r="11">
          <cell r="C11">
            <v>1141842.8599999999</v>
          </cell>
          <cell r="J11">
            <v>151548.59</v>
          </cell>
        </row>
        <row r="13">
          <cell r="C13">
            <v>2354483.91</v>
          </cell>
          <cell r="J13">
            <v>312493.71999999997</v>
          </cell>
        </row>
        <row r="14">
          <cell r="C14">
            <v>3524027.6900000004</v>
          </cell>
          <cell r="J14">
            <v>467718.85</v>
          </cell>
        </row>
        <row r="16">
          <cell r="C16">
            <v>36800</v>
          </cell>
          <cell r="J16">
            <v>4884.2</v>
          </cell>
        </row>
        <row r="17">
          <cell r="C17">
            <v>2185270.7399999998</v>
          </cell>
          <cell r="J17">
            <v>290035.27</v>
          </cell>
        </row>
        <row r="18">
          <cell r="C18">
            <v>2500</v>
          </cell>
          <cell r="J18">
            <v>331.81</v>
          </cell>
        </row>
        <row r="20">
          <cell r="C20">
            <v>245686.54000000004</v>
          </cell>
          <cell r="D20">
            <v>16777.12</v>
          </cell>
          <cell r="J20">
            <v>34834.910000000003</v>
          </cell>
        </row>
        <row r="21">
          <cell r="C21">
            <v>2834324.4299999997</v>
          </cell>
          <cell r="D21">
            <v>659086.05000000005</v>
          </cell>
          <cell r="J21">
            <v>463655.25</v>
          </cell>
        </row>
        <row r="22">
          <cell r="C22">
            <v>4216830.97</v>
          </cell>
          <cell r="J22">
            <v>559669.64</v>
          </cell>
        </row>
        <row r="23">
          <cell r="C23">
            <v>116812.34999999999</v>
          </cell>
          <cell r="D23">
            <v>337.83</v>
          </cell>
          <cell r="J23">
            <v>15548.5</v>
          </cell>
        </row>
        <row r="24">
          <cell r="C24">
            <v>37872.770000000004</v>
          </cell>
          <cell r="D24">
            <v>24124.44</v>
          </cell>
          <cell r="J24">
            <v>8228.44</v>
          </cell>
        </row>
        <row r="25">
          <cell r="C25">
            <v>26505.13</v>
          </cell>
          <cell r="D25">
            <v>810</v>
          </cell>
          <cell r="J25">
            <v>3625.34</v>
          </cell>
        </row>
        <row r="27">
          <cell r="C27">
            <v>48662.240000000005</v>
          </cell>
          <cell r="D27">
            <v>1520</v>
          </cell>
          <cell r="J27">
            <v>6660.33</v>
          </cell>
        </row>
        <row r="28">
          <cell r="C28">
            <v>325553.96999999997</v>
          </cell>
          <cell r="D28">
            <v>51090</v>
          </cell>
          <cell r="J28">
            <v>49989.25</v>
          </cell>
        </row>
        <row r="29">
          <cell r="C29">
            <v>21236.5</v>
          </cell>
          <cell r="J29">
            <v>2818.57</v>
          </cell>
        </row>
        <row r="30">
          <cell r="C30">
            <v>2148231.6</v>
          </cell>
          <cell r="D30">
            <v>7993.79</v>
          </cell>
          <cell r="J30">
            <v>286180.28999999998</v>
          </cell>
        </row>
        <row r="31">
          <cell r="C31">
            <v>25125.02</v>
          </cell>
          <cell r="J31">
            <v>3334.66</v>
          </cell>
        </row>
        <row r="32">
          <cell r="C32">
            <v>203784.92</v>
          </cell>
          <cell r="J32">
            <v>27046.91</v>
          </cell>
        </row>
        <row r="33">
          <cell r="C33">
            <v>380123.44000000006</v>
          </cell>
          <cell r="J33">
            <v>50451.05</v>
          </cell>
        </row>
        <row r="34">
          <cell r="C34">
            <v>0</v>
          </cell>
          <cell r="J34">
            <v>0</v>
          </cell>
        </row>
        <row r="35">
          <cell r="C35">
            <v>4138.13</v>
          </cell>
          <cell r="D35">
            <v>125</v>
          </cell>
          <cell r="J35">
            <v>565.82000000000005</v>
          </cell>
        </row>
        <row r="37">
          <cell r="C37">
            <v>0</v>
          </cell>
          <cell r="J37">
            <v>0</v>
          </cell>
        </row>
        <row r="39">
          <cell r="C39">
            <v>195506.39</v>
          </cell>
          <cell r="D39">
            <v>22256.9</v>
          </cell>
          <cell r="J39">
            <v>28902.16</v>
          </cell>
        </row>
        <row r="40">
          <cell r="C40">
            <v>27173.86</v>
          </cell>
          <cell r="J40">
            <v>3606.59</v>
          </cell>
        </row>
        <row r="41">
          <cell r="C41">
            <v>6451.22</v>
          </cell>
          <cell r="J41">
            <v>856.22</v>
          </cell>
        </row>
        <row r="42">
          <cell r="C42">
            <v>0</v>
          </cell>
          <cell r="J42">
            <v>0</v>
          </cell>
        </row>
        <row r="43">
          <cell r="C43">
            <v>15762.5</v>
          </cell>
          <cell r="J43">
            <v>2092.04</v>
          </cell>
        </row>
        <row r="44">
          <cell r="C44">
            <v>3734.73</v>
          </cell>
          <cell r="D44">
            <v>556.09</v>
          </cell>
          <cell r="J44">
            <v>569.49</v>
          </cell>
        </row>
        <row r="46">
          <cell r="C46">
            <v>0</v>
          </cell>
          <cell r="J46">
            <v>0</v>
          </cell>
        </row>
        <row r="48">
          <cell r="C48">
            <v>10226.26</v>
          </cell>
          <cell r="J48">
            <v>1357.26</v>
          </cell>
        </row>
        <row r="50">
          <cell r="C50">
            <v>0</v>
          </cell>
          <cell r="D50">
            <v>77846.48</v>
          </cell>
          <cell r="J50">
            <v>10332</v>
          </cell>
        </row>
        <row r="51">
          <cell r="C51">
            <v>0</v>
          </cell>
          <cell r="D51">
            <v>1799</v>
          </cell>
          <cell r="J51">
            <v>238.77</v>
          </cell>
        </row>
        <row r="52">
          <cell r="C52">
            <v>16214.44</v>
          </cell>
          <cell r="D52">
            <v>195863.48</v>
          </cell>
          <cell r="J52">
            <v>28147.58</v>
          </cell>
        </row>
        <row r="53">
          <cell r="C53">
            <v>0</v>
          </cell>
          <cell r="J53">
            <v>0</v>
          </cell>
        </row>
        <row r="54">
          <cell r="C54">
            <v>10595.18</v>
          </cell>
          <cell r="J54">
            <v>1406.22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J58">
            <v>0</v>
          </cell>
        </row>
        <row r="61">
          <cell r="G61">
            <v>508927.07</v>
          </cell>
          <cell r="J61">
            <v>67546.23</v>
          </cell>
        </row>
        <row r="62">
          <cell r="J62">
            <v>5507484.4500000002</v>
          </cell>
        </row>
        <row r="63">
          <cell r="J63">
            <v>3558.25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S36"/>
  <sheetViews>
    <sheetView topLeftCell="A11" zoomScaleNormal="100" workbookViewId="0">
      <selection activeCell="I12" sqref="I12"/>
    </sheetView>
  </sheetViews>
  <sheetFormatPr defaultRowHeight="14.4" x14ac:dyDescent="0.3"/>
  <cols>
    <col min="1" max="1" width="5.88671875" customWidth="1"/>
    <col min="6" max="6" width="19" customWidth="1"/>
    <col min="7" max="7" width="23.109375" customWidth="1"/>
    <col min="8" max="9" width="22.88671875" customWidth="1"/>
    <col min="10" max="10" width="14.6640625" customWidth="1"/>
  </cols>
  <sheetData>
    <row r="1" spans="1:10" x14ac:dyDescent="0.3">
      <c r="A1" s="428" t="s">
        <v>175</v>
      </c>
      <c r="B1" s="429"/>
      <c r="C1" s="430" t="s">
        <v>178</v>
      </c>
      <c r="D1" s="431"/>
      <c r="E1" s="431"/>
      <c r="F1" s="432"/>
    </row>
    <row r="2" spans="1:10" ht="42" customHeight="1" x14ac:dyDescent="0.3">
      <c r="B2" s="441" t="s">
        <v>189</v>
      </c>
      <c r="C2" s="441"/>
      <c r="D2" s="441"/>
      <c r="E2" s="441"/>
      <c r="F2" s="441"/>
      <c r="G2" s="441"/>
      <c r="H2" s="441"/>
      <c r="I2" s="441"/>
    </row>
    <row r="3" spans="1:10" ht="6.6" customHeight="1" x14ac:dyDescent="0.3">
      <c r="B3" s="2"/>
      <c r="C3" s="2"/>
      <c r="D3" s="2"/>
      <c r="E3" s="2"/>
      <c r="F3" s="2"/>
      <c r="G3" s="2"/>
      <c r="H3" s="2"/>
      <c r="I3" s="2"/>
    </row>
    <row r="4" spans="1:10" ht="15.75" customHeight="1" x14ac:dyDescent="0.3">
      <c r="B4" s="442" t="s">
        <v>8</v>
      </c>
      <c r="C4" s="442"/>
      <c r="D4" s="442"/>
      <c r="E4" s="442"/>
      <c r="F4" s="442"/>
      <c r="G4" s="442"/>
      <c r="H4" s="442"/>
      <c r="I4" s="442"/>
    </row>
    <row r="5" spans="1:10" ht="5.4" customHeight="1" x14ac:dyDescent="0.3">
      <c r="B5" s="2"/>
      <c r="C5" s="2"/>
      <c r="D5" s="2"/>
      <c r="E5" s="2"/>
      <c r="F5" s="2"/>
      <c r="G5" s="2"/>
      <c r="H5" s="2"/>
      <c r="I5" s="2"/>
    </row>
    <row r="6" spans="1:10" ht="18" customHeight="1" x14ac:dyDescent="0.3">
      <c r="B6" s="442" t="s">
        <v>36</v>
      </c>
      <c r="C6" s="442"/>
      <c r="D6" s="442"/>
      <c r="E6" s="442"/>
      <c r="F6" s="442"/>
      <c r="G6" s="442"/>
      <c r="H6" s="442"/>
      <c r="I6" s="442"/>
    </row>
    <row r="7" spans="1:10" ht="10.199999999999999" customHeight="1" x14ac:dyDescent="0.3">
      <c r="B7" s="27"/>
      <c r="C7" s="27"/>
      <c r="D7" s="27"/>
      <c r="E7" s="27"/>
      <c r="F7" s="27"/>
      <c r="G7" s="27"/>
      <c r="H7" s="27"/>
      <c r="I7" s="27"/>
    </row>
    <row r="8" spans="1:10" ht="18" customHeight="1" x14ac:dyDescent="0.3">
      <c r="B8" s="450" t="s">
        <v>42</v>
      </c>
      <c r="C8" s="450"/>
      <c r="D8" s="450"/>
      <c r="E8" s="450"/>
      <c r="F8" s="450"/>
      <c r="G8" s="4"/>
      <c r="H8" s="5"/>
      <c r="I8" s="5"/>
    </row>
    <row r="9" spans="1:10" ht="39.6" x14ac:dyDescent="0.3">
      <c r="B9" s="446" t="s">
        <v>7</v>
      </c>
      <c r="C9" s="446"/>
      <c r="D9" s="446"/>
      <c r="E9" s="446"/>
      <c r="F9" s="447"/>
      <c r="G9" s="24" t="s">
        <v>183</v>
      </c>
      <c r="H9" s="24" t="s">
        <v>180</v>
      </c>
      <c r="I9" s="24" t="s">
        <v>189</v>
      </c>
      <c r="J9" s="24" t="s">
        <v>182</v>
      </c>
    </row>
    <row r="10" spans="1:10" x14ac:dyDescent="0.3">
      <c r="B10" s="448">
        <v>1</v>
      </c>
      <c r="C10" s="448"/>
      <c r="D10" s="448"/>
      <c r="E10" s="448"/>
      <c r="F10" s="449"/>
      <c r="G10" s="22">
        <v>2</v>
      </c>
      <c r="H10" s="21">
        <v>3</v>
      </c>
      <c r="I10" s="21">
        <v>4</v>
      </c>
      <c r="J10" s="21">
        <v>5</v>
      </c>
    </row>
    <row r="11" spans="1:10" x14ac:dyDescent="0.3">
      <c r="B11" s="445" t="s">
        <v>21</v>
      </c>
      <c r="C11" s="440"/>
      <c r="D11" s="440"/>
      <c r="E11" s="440"/>
      <c r="F11" s="436"/>
      <c r="G11" s="33">
        <v>5549268</v>
      </c>
      <c r="H11" s="33">
        <f>I11-G11</f>
        <v>-36100</v>
      </c>
      <c r="I11" s="33">
        <v>5513168</v>
      </c>
      <c r="J11" s="33">
        <f>I11/G11*100</f>
        <v>99.349463749092664</v>
      </c>
    </row>
    <row r="12" spans="1:10" x14ac:dyDescent="0.3">
      <c r="B12" s="435" t="s">
        <v>20</v>
      </c>
      <c r="C12" s="436"/>
      <c r="D12" s="436"/>
      <c r="E12" s="436"/>
      <c r="F12" s="436"/>
      <c r="G12" s="33"/>
      <c r="H12" s="33"/>
      <c r="I12" s="33"/>
      <c r="J12" s="33"/>
    </row>
    <row r="13" spans="1:10" x14ac:dyDescent="0.3">
      <c r="B13" s="443" t="s">
        <v>0</v>
      </c>
      <c r="C13" s="438"/>
      <c r="D13" s="438"/>
      <c r="E13" s="438"/>
      <c r="F13" s="444"/>
      <c r="G13" s="34">
        <f>G11+G12</f>
        <v>5549268</v>
      </c>
      <c r="H13" s="34">
        <f t="shared" ref="H13:I13" si="0">H11+H12</f>
        <v>-36100</v>
      </c>
      <c r="I13" s="34">
        <f t="shared" si="0"/>
        <v>5513168</v>
      </c>
      <c r="J13" s="34">
        <f t="shared" ref="J13" si="1">J11+J12</f>
        <v>99.349463749092664</v>
      </c>
    </row>
    <row r="14" spans="1:10" x14ac:dyDescent="0.3">
      <c r="B14" s="439" t="s">
        <v>22</v>
      </c>
      <c r="C14" s="440"/>
      <c r="D14" s="440"/>
      <c r="E14" s="440"/>
      <c r="F14" s="440"/>
      <c r="G14" s="35">
        <v>4926323</v>
      </c>
      <c r="H14" s="35">
        <f>I14-G14</f>
        <v>-28700</v>
      </c>
      <c r="I14" s="35">
        <v>4897623</v>
      </c>
      <c r="J14" s="35">
        <f>I14/G14*100</f>
        <v>99.417415382629187</v>
      </c>
    </row>
    <row r="15" spans="1:10" x14ac:dyDescent="0.3">
      <c r="B15" s="435" t="s">
        <v>23</v>
      </c>
      <c r="C15" s="436"/>
      <c r="D15" s="436"/>
      <c r="E15" s="436"/>
      <c r="F15" s="436"/>
      <c r="G15" s="33">
        <v>618945</v>
      </c>
      <c r="H15" s="33">
        <f>I15-G15</f>
        <v>42600</v>
      </c>
      <c r="I15" s="33">
        <v>661545</v>
      </c>
      <c r="J15" s="33">
        <f>I15/G15*100</f>
        <v>106.88267939800791</v>
      </c>
    </row>
    <row r="16" spans="1:10" x14ac:dyDescent="0.3">
      <c r="B16" s="13" t="s">
        <v>1</v>
      </c>
      <c r="C16" s="14"/>
      <c r="D16" s="14"/>
      <c r="E16" s="14"/>
      <c r="F16" s="14"/>
      <c r="G16" s="34">
        <f>G14+G15</f>
        <v>5545268</v>
      </c>
      <c r="H16" s="34">
        <f t="shared" ref="H16" si="2">H14+H15</f>
        <v>13900</v>
      </c>
      <c r="I16" s="34">
        <f>I14+I15</f>
        <v>5559168</v>
      </c>
      <c r="J16" s="34">
        <f>I16/G16*100</f>
        <v>100.25066416988322</v>
      </c>
    </row>
    <row r="17" spans="1:45" x14ac:dyDescent="0.3">
      <c r="B17" s="437" t="s">
        <v>2</v>
      </c>
      <c r="C17" s="438"/>
      <c r="D17" s="438"/>
      <c r="E17" s="438"/>
      <c r="F17" s="438"/>
      <c r="G17" s="36">
        <f>G13-G16</f>
        <v>4000</v>
      </c>
      <c r="H17" s="36">
        <f>H13-H16</f>
        <v>-50000</v>
      </c>
      <c r="I17" s="36">
        <f>I13-I16</f>
        <v>-46000</v>
      </c>
      <c r="J17" s="36">
        <f>I17/G17*100</f>
        <v>-1150</v>
      </c>
    </row>
    <row r="18" spans="1:45" ht="17.399999999999999" x14ac:dyDescent="0.3">
      <c r="B18" s="2"/>
      <c r="C18" s="6"/>
      <c r="D18" s="6"/>
      <c r="E18" s="6"/>
      <c r="F18" s="6"/>
      <c r="G18" s="6"/>
      <c r="H18" s="6"/>
      <c r="I18" s="6"/>
      <c r="J18" s="6"/>
    </row>
    <row r="19" spans="1:45" ht="18" customHeight="1" x14ac:dyDescent="0.3">
      <c r="B19" s="450" t="s">
        <v>39</v>
      </c>
      <c r="C19" s="450"/>
      <c r="D19" s="450"/>
      <c r="E19" s="450"/>
      <c r="F19" s="450"/>
      <c r="G19" s="6"/>
      <c r="H19" s="6"/>
      <c r="I19" s="6"/>
      <c r="J19" s="6"/>
      <c r="N19" s="122"/>
    </row>
    <row r="20" spans="1:45" ht="39.6" x14ac:dyDescent="0.3">
      <c r="B20" s="446" t="s">
        <v>7</v>
      </c>
      <c r="C20" s="446"/>
      <c r="D20" s="446"/>
      <c r="E20" s="446"/>
      <c r="F20" s="447"/>
      <c r="G20" s="1" t="s">
        <v>183</v>
      </c>
      <c r="H20" s="1" t="s">
        <v>180</v>
      </c>
      <c r="I20" s="24" t="s">
        <v>184</v>
      </c>
      <c r="J20" s="1" t="s">
        <v>182</v>
      </c>
    </row>
    <row r="21" spans="1:45" x14ac:dyDescent="0.3">
      <c r="B21" s="452">
        <v>1</v>
      </c>
      <c r="C21" s="453"/>
      <c r="D21" s="453"/>
      <c r="E21" s="453"/>
      <c r="F21" s="453"/>
      <c r="G21" s="23">
        <v>2</v>
      </c>
      <c r="H21" s="21">
        <v>3</v>
      </c>
      <c r="I21" s="21">
        <v>4</v>
      </c>
      <c r="J21" s="21">
        <v>5</v>
      </c>
    </row>
    <row r="22" spans="1:45" ht="15.75" customHeight="1" x14ac:dyDescent="0.3">
      <c r="B22" s="445" t="s">
        <v>24</v>
      </c>
      <c r="C22" s="454"/>
      <c r="D22" s="454"/>
      <c r="E22" s="454"/>
      <c r="F22" s="454"/>
      <c r="G22" s="56"/>
      <c r="H22" s="57"/>
      <c r="I22" s="57"/>
      <c r="J22" s="57"/>
    </row>
    <row r="23" spans="1:45" x14ac:dyDescent="0.3">
      <c r="B23" s="445" t="s">
        <v>25</v>
      </c>
      <c r="C23" s="440"/>
      <c r="D23" s="440"/>
      <c r="E23" s="440"/>
      <c r="F23" s="440"/>
      <c r="G23" s="58"/>
      <c r="H23" s="57"/>
      <c r="I23" s="57"/>
      <c r="J23" s="57"/>
    </row>
    <row r="24" spans="1:45" ht="15" customHeight="1" x14ac:dyDescent="0.3">
      <c r="B24" s="455" t="s">
        <v>35</v>
      </c>
      <c r="C24" s="456"/>
      <c r="D24" s="456"/>
      <c r="E24" s="456"/>
      <c r="F24" s="456"/>
      <c r="G24" s="37">
        <f>G22-G23</f>
        <v>0</v>
      </c>
      <c r="H24" s="37">
        <f t="shared" ref="H24:I24" si="3">H22-H23</f>
        <v>0</v>
      </c>
      <c r="I24" s="37">
        <f t="shared" si="3"/>
        <v>0</v>
      </c>
      <c r="J24" s="37">
        <f t="shared" ref="J24" si="4">J22-J23</f>
        <v>0</v>
      </c>
    </row>
    <row r="25" spans="1:45" s="25" customFormat="1" ht="15" customHeight="1" x14ac:dyDescent="0.3">
      <c r="A25"/>
      <c r="B25" s="445" t="s">
        <v>11</v>
      </c>
      <c r="C25" s="440"/>
      <c r="D25" s="440"/>
      <c r="E25" s="440"/>
      <c r="F25" s="440"/>
      <c r="G25" s="138">
        <v>10000</v>
      </c>
      <c r="H25" s="139">
        <v>50000</v>
      </c>
      <c r="I25" s="412">
        <v>50000</v>
      </c>
      <c r="J25" s="383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</row>
    <row r="26" spans="1:45" s="25" customFormat="1" ht="15" customHeight="1" x14ac:dyDescent="0.3">
      <c r="A26"/>
      <c r="B26" s="445" t="s">
        <v>38</v>
      </c>
      <c r="C26" s="440"/>
      <c r="D26" s="440"/>
      <c r="E26" s="440"/>
      <c r="F26" s="440"/>
      <c r="G26" s="138">
        <v>-14000</v>
      </c>
      <c r="H26" s="139">
        <v>0</v>
      </c>
      <c r="I26" s="412">
        <v>-4000</v>
      </c>
      <c r="J26" s="383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</row>
    <row r="27" spans="1:45" s="30" customFormat="1" x14ac:dyDescent="0.3">
      <c r="A27" s="29"/>
      <c r="B27" s="455" t="s">
        <v>40</v>
      </c>
      <c r="C27" s="456"/>
      <c r="D27" s="456"/>
      <c r="E27" s="456"/>
      <c r="F27" s="456"/>
      <c r="G27" s="37">
        <f>G25+G26</f>
        <v>-4000</v>
      </c>
      <c r="H27" s="37">
        <f>H25</f>
        <v>50000</v>
      </c>
      <c r="I27" s="413">
        <f>I25+I26</f>
        <v>46000</v>
      </c>
      <c r="J27" s="384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</row>
    <row r="28" spans="1:45" x14ac:dyDescent="0.3">
      <c r="B28" s="433" t="s">
        <v>41</v>
      </c>
      <c r="C28" s="433"/>
      <c r="D28" s="433"/>
      <c r="E28" s="433"/>
      <c r="F28" s="434"/>
      <c r="G28" s="37">
        <f>G17+G27</f>
        <v>0</v>
      </c>
      <c r="H28" s="37">
        <f>H17+H27</f>
        <v>0</v>
      </c>
      <c r="I28" s="37">
        <f>I17+I27</f>
        <v>0</v>
      </c>
      <c r="J28" s="37"/>
    </row>
    <row r="30" spans="1:45" x14ac:dyDescent="0.3">
      <c r="A30" s="203"/>
      <c r="B30" s="19"/>
      <c r="C30" s="19"/>
      <c r="D30" s="19"/>
      <c r="E30" s="19"/>
      <c r="F30" s="19"/>
      <c r="G30" s="19"/>
      <c r="H30" s="19"/>
      <c r="I30" s="19"/>
    </row>
    <row r="31" spans="1:45" x14ac:dyDescent="0.3">
      <c r="B31" s="451"/>
      <c r="C31" s="451"/>
      <c r="D31" s="451"/>
      <c r="E31" s="451"/>
      <c r="F31" s="451"/>
      <c r="G31" s="451"/>
      <c r="H31" s="451"/>
      <c r="I31" s="451"/>
    </row>
    <row r="32" spans="1:45" ht="15" customHeight="1" x14ac:dyDescent="0.3">
      <c r="B32" s="141"/>
      <c r="C32" s="141"/>
      <c r="D32" s="141"/>
      <c r="E32" s="141"/>
      <c r="F32" s="141"/>
      <c r="G32" s="141"/>
      <c r="H32" s="141"/>
      <c r="I32" s="141"/>
    </row>
    <row r="33" spans="2:9" ht="15" customHeight="1" x14ac:dyDescent="0.3">
      <c r="B33" s="141"/>
      <c r="C33" s="141"/>
      <c r="D33" s="141"/>
      <c r="E33" s="141"/>
      <c r="F33" s="141"/>
      <c r="G33" s="141"/>
      <c r="H33" s="141"/>
      <c r="I33" s="141"/>
    </row>
    <row r="34" spans="2:9" ht="36.75" customHeight="1" x14ac:dyDescent="0.3">
      <c r="B34" s="141"/>
      <c r="C34" s="141"/>
      <c r="D34" s="141"/>
      <c r="E34" s="141"/>
      <c r="F34" s="141"/>
      <c r="G34" s="141"/>
      <c r="H34" s="141"/>
      <c r="I34" s="141"/>
    </row>
    <row r="35" spans="2:9" ht="15" customHeight="1" x14ac:dyDescent="0.3">
      <c r="B35" s="28"/>
      <c r="C35" s="28"/>
      <c r="D35" s="28"/>
      <c r="E35" s="28"/>
      <c r="F35" s="28"/>
      <c r="G35" s="28"/>
      <c r="H35" s="28"/>
      <c r="I35" s="28"/>
    </row>
    <row r="36" spans="2:9" x14ac:dyDescent="0.3">
      <c r="B36" s="28"/>
      <c r="C36" s="28"/>
      <c r="D36" s="28"/>
      <c r="E36" s="28"/>
      <c r="F36" s="28"/>
      <c r="G36" s="28"/>
      <c r="H36" s="28"/>
      <c r="I36" s="28"/>
    </row>
  </sheetData>
  <sheetProtection selectLockedCells="1"/>
  <mergeCells count="25">
    <mergeCell ref="B31:I31"/>
    <mergeCell ref="B19:F19"/>
    <mergeCell ref="B25:F25"/>
    <mergeCell ref="B26:F26"/>
    <mergeCell ref="B20:F20"/>
    <mergeCell ref="B21:F21"/>
    <mergeCell ref="B22:F22"/>
    <mergeCell ref="B27:F27"/>
    <mergeCell ref="B24:F24"/>
    <mergeCell ref="B23:F23"/>
    <mergeCell ref="A1:B1"/>
    <mergeCell ref="C1:F1"/>
    <mergeCell ref="B28:F28"/>
    <mergeCell ref="B15:F15"/>
    <mergeCell ref="B17:F17"/>
    <mergeCell ref="B14:F14"/>
    <mergeCell ref="B2:I2"/>
    <mergeCell ref="B6:I6"/>
    <mergeCell ref="B4:I4"/>
    <mergeCell ref="B13:F13"/>
    <mergeCell ref="B11:F11"/>
    <mergeCell ref="B12:F12"/>
    <mergeCell ref="B9:F9"/>
    <mergeCell ref="B10:F10"/>
    <mergeCell ref="B8:F8"/>
  </mergeCell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A1:M133"/>
  <sheetViews>
    <sheetView topLeftCell="A3" zoomScale="90" zoomScaleNormal="90" workbookViewId="0">
      <selection activeCell="I80" sqref="I80"/>
    </sheetView>
  </sheetViews>
  <sheetFormatPr defaultColWidth="8.88671875" defaultRowHeight="14.4" x14ac:dyDescent="0.3"/>
  <cols>
    <col min="1" max="1" width="1.6640625" customWidth="1"/>
    <col min="2" max="2" width="6.5546875" customWidth="1"/>
    <col min="3" max="3" width="7.88671875" customWidth="1"/>
    <col min="4" max="4" width="8.5546875" customWidth="1"/>
    <col min="5" max="5" width="6.5546875" hidden="1" customWidth="1"/>
    <col min="6" max="6" width="41.88671875" customWidth="1"/>
    <col min="7" max="8" width="20.6640625" customWidth="1"/>
    <col min="9" max="9" width="22.6640625" customWidth="1"/>
    <col min="10" max="10" width="13.6640625" customWidth="1"/>
    <col min="11" max="11" width="15.33203125" customWidth="1"/>
    <col min="12" max="12" width="16.6640625" customWidth="1"/>
  </cols>
  <sheetData>
    <row r="1" spans="1:13" ht="17.399999999999999" x14ac:dyDescent="0.3">
      <c r="A1" s="428" t="s">
        <v>175</v>
      </c>
      <c r="B1" s="429"/>
      <c r="C1" s="457" t="s">
        <v>178</v>
      </c>
      <c r="D1" s="458"/>
      <c r="E1" s="458"/>
      <c r="F1" s="459"/>
      <c r="G1" s="2"/>
      <c r="H1" s="2"/>
      <c r="I1" s="2"/>
      <c r="J1" s="2"/>
      <c r="K1" s="273"/>
      <c r="L1" s="273"/>
    </row>
    <row r="2" spans="1:13" ht="15.75" customHeight="1" x14ac:dyDescent="0.3">
      <c r="B2" s="462" t="s">
        <v>8</v>
      </c>
      <c r="C2" s="462"/>
      <c r="D2" s="462"/>
      <c r="E2" s="462"/>
      <c r="F2" s="462"/>
      <c r="G2" s="462"/>
      <c r="H2" s="462"/>
      <c r="I2" s="462"/>
      <c r="J2" s="27"/>
      <c r="K2" s="273"/>
      <c r="L2" s="273"/>
    </row>
    <row r="3" spans="1:13" ht="17.399999999999999" x14ac:dyDescent="0.3">
      <c r="B3" s="2"/>
      <c r="C3" s="2"/>
      <c r="D3" s="2"/>
      <c r="E3" s="2"/>
      <c r="F3" s="2"/>
      <c r="G3" s="2"/>
      <c r="H3" s="2"/>
      <c r="I3" s="2"/>
      <c r="J3" s="3"/>
      <c r="K3" s="273"/>
      <c r="L3" s="273"/>
    </row>
    <row r="4" spans="1:13" ht="15.75" customHeight="1" x14ac:dyDescent="0.3">
      <c r="B4" s="462" t="s">
        <v>37</v>
      </c>
      <c r="C4" s="462"/>
      <c r="D4" s="462"/>
      <c r="E4" s="462"/>
      <c r="F4" s="462"/>
      <c r="G4" s="462"/>
      <c r="H4" s="462"/>
      <c r="I4" s="462"/>
      <c r="J4" s="27"/>
      <c r="K4" s="273"/>
      <c r="L4" s="273"/>
    </row>
    <row r="5" spans="1:13" ht="17.399999999999999" x14ac:dyDescent="0.3">
      <c r="B5" s="2"/>
      <c r="C5" s="2"/>
      <c r="D5" s="2"/>
      <c r="E5" s="2"/>
      <c r="F5" s="2"/>
      <c r="G5" s="2"/>
      <c r="H5" s="2"/>
      <c r="I5" s="2"/>
      <c r="J5" s="3"/>
      <c r="K5" s="273"/>
      <c r="L5" s="273"/>
    </row>
    <row r="6" spans="1:13" ht="15.75" customHeight="1" x14ac:dyDescent="0.3">
      <c r="B6" s="462" t="s">
        <v>168</v>
      </c>
      <c r="C6" s="462"/>
      <c r="D6" s="462"/>
      <c r="E6" s="462"/>
      <c r="F6" s="462"/>
      <c r="G6" s="462"/>
      <c r="H6" s="462"/>
      <c r="I6" s="462"/>
      <c r="J6" s="27"/>
      <c r="K6" s="273"/>
      <c r="L6" s="273"/>
    </row>
    <row r="7" spans="1:13" ht="9" customHeight="1" x14ac:dyDescent="0.3">
      <c r="B7" s="2"/>
      <c r="C7" s="2"/>
      <c r="D7" s="2"/>
      <c r="E7" s="2"/>
      <c r="F7" s="2"/>
      <c r="G7" s="2"/>
      <c r="H7" s="2"/>
      <c r="I7" s="2"/>
      <c r="J7" s="3"/>
      <c r="K7" s="273"/>
      <c r="L7" s="273"/>
    </row>
    <row r="8" spans="1:13" ht="49.5" customHeight="1" x14ac:dyDescent="0.3">
      <c r="B8" s="207" t="s">
        <v>171</v>
      </c>
      <c r="C8" s="207" t="s">
        <v>172</v>
      </c>
      <c r="D8" s="207" t="s">
        <v>173</v>
      </c>
      <c r="E8" s="206"/>
      <c r="F8" s="206"/>
      <c r="G8" s="24" t="s">
        <v>183</v>
      </c>
      <c r="H8" s="24" t="s">
        <v>180</v>
      </c>
      <c r="I8" s="24" t="s">
        <v>191</v>
      </c>
      <c r="J8" s="24" t="s">
        <v>182</v>
      </c>
      <c r="K8" s="273"/>
      <c r="L8" s="273"/>
    </row>
    <row r="9" spans="1:13" x14ac:dyDescent="0.3">
      <c r="B9" s="463">
        <v>1</v>
      </c>
      <c r="C9" s="464"/>
      <c r="D9" s="464"/>
      <c r="E9" s="464"/>
      <c r="F9" s="465"/>
      <c r="G9" s="224">
        <v>2</v>
      </c>
      <c r="H9" s="224">
        <v>3</v>
      </c>
      <c r="I9" s="224">
        <v>4</v>
      </c>
      <c r="J9" s="224">
        <v>5</v>
      </c>
      <c r="K9" s="274"/>
      <c r="L9" s="275"/>
    </row>
    <row r="10" spans="1:13" x14ac:dyDescent="0.3">
      <c r="B10" s="217"/>
      <c r="C10" s="45"/>
      <c r="D10" s="45"/>
      <c r="E10" s="243"/>
      <c r="F10" s="217" t="s">
        <v>34</v>
      </c>
      <c r="G10" s="208">
        <f t="shared" ref="G10:I10" si="0">G11+G68</f>
        <v>5549268</v>
      </c>
      <c r="H10" s="208">
        <f t="shared" si="0"/>
        <v>-36100</v>
      </c>
      <c r="I10" s="208">
        <f t="shared" si="0"/>
        <v>5513168</v>
      </c>
      <c r="J10" s="208">
        <f>I10/G10*100</f>
        <v>99.349463749092664</v>
      </c>
      <c r="K10" s="274"/>
      <c r="L10" s="275"/>
    </row>
    <row r="11" spans="1:13" x14ac:dyDescent="0.3">
      <c r="B11" s="217">
        <v>6</v>
      </c>
      <c r="C11" s="45"/>
      <c r="D11" s="45"/>
      <c r="E11" s="243"/>
      <c r="F11" s="217" t="s">
        <v>3</v>
      </c>
      <c r="G11" s="216">
        <f>G12+G16+G35+G42+G50+G58+G63</f>
        <v>5549268</v>
      </c>
      <c r="H11" s="216">
        <f>H12+H16+H35+H42+H50+H58+H63</f>
        <v>-36100</v>
      </c>
      <c r="I11" s="216">
        <f>I12+I16+I35+I42+I50+I58+I63</f>
        <v>5513168</v>
      </c>
      <c r="J11" s="208">
        <f>I11/G11*100</f>
        <v>99.349463749092664</v>
      </c>
      <c r="K11" s="274"/>
      <c r="L11" s="275"/>
      <c r="M11" s="61"/>
    </row>
    <row r="12" spans="1:13" x14ac:dyDescent="0.3">
      <c r="B12" s="258"/>
      <c r="C12" s="41">
        <v>61</v>
      </c>
      <c r="D12" s="259"/>
      <c r="E12" s="260"/>
      <c r="F12" s="261" t="s">
        <v>59</v>
      </c>
      <c r="G12" s="262">
        <f t="shared" ref="G12:J12" si="1">G13</f>
        <v>0</v>
      </c>
      <c r="H12" s="262">
        <f t="shared" si="1"/>
        <v>0</v>
      </c>
      <c r="I12" s="262">
        <f t="shared" si="1"/>
        <v>0</v>
      </c>
      <c r="J12" s="262" t="e">
        <f t="shared" si="1"/>
        <v>#DIV/0!</v>
      </c>
      <c r="K12" s="274"/>
      <c r="L12" s="275"/>
    </row>
    <row r="13" spans="1:13" x14ac:dyDescent="0.3">
      <c r="B13" s="46"/>
      <c r="C13" s="46">
        <v>614</v>
      </c>
      <c r="D13" s="46"/>
      <c r="E13" s="239"/>
      <c r="F13" s="239" t="s">
        <v>60</v>
      </c>
      <c r="G13" s="216">
        <f t="shared" ref="G13:I13" si="2">G14+G15</f>
        <v>0</v>
      </c>
      <c r="H13" s="216">
        <f t="shared" si="2"/>
        <v>0</v>
      </c>
      <c r="I13" s="216">
        <f t="shared" si="2"/>
        <v>0</v>
      </c>
      <c r="J13" s="216" t="e">
        <f>I13/G13*100</f>
        <v>#DIV/0!</v>
      </c>
      <c r="K13" s="276"/>
      <c r="L13" s="275"/>
    </row>
    <row r="14" spans="1:13" x14ac:dyDescent="0.3">
      <c r="B14" s="250"/>
      <c r="C14" s="250"/>
      <c r="D14" s="250"/>
      <c r="E14" s="215">
        <v>6148</v>
      </c>
      <c r="F14" s="226" t="s">
        <v>14</v>
      </c>
      <c r="G14" s="357"/>
      <c r="H14" s="379"/>
      <c r="I14" s="359"/>
      <c r="J14" s="359"/>
      <c r="K14" s="274"/>
      <c r="L14" s="275"/>
    </row>
    <row r="15" spans="1:13" x14ac:dyDescent="0.3">
      <c r="B15" s="250"/>
      <c r="C15" s="250"/>
      <c r="D15" s="250"/>
      <c r="E15" s="215"/>
      <c r="F15" s="226" t="s">
        <v>45</v>
      </c>
      <c r="G15" s="357">
        <v>0</v>
      </c>
      <c r="H15" s="364">
        <f>I15-G15</f>
        <v>0</v>
      </c>
      <c r="I15" s="359">
        <v>0</v>
      </c>
      <c r="J15" s="359" t="e">
        <f>I15/G15*100</f>
        <v>#DIV/0!</v>
      </c>
      <c r="K15" s="273"/>
      <c r="L15" s="275"/>
    </row>
    <row r="16" spans="1:13" ht="26.4" x14ac:dyDescent="0.3">
      <c r="B16" s="259"/>
      <c r="C16" s="41">
        <v>63</v>
      </c>
      <c r="D16" s="41"/>
      <c r="E16" s="261"/>
      <c r="F16" s="261" t="s">
        <v>10</v>
      </c>
      <c r="G16" s="263">
        <f t="shared" ref="G16:I16" si="3">G17+G23+G29</f>
        <v>45000</v>
      </c>
      <c r="H16" s="381">
        <f>I16-G16</f>
        <v>0</v>
      </c>
      <c r="I16" s="263">
        <f t="shared" si="3"/>
        <v>45000</v>
      </c>
      <c r="J16" s="263">
        <f t="shared" ref="J16" si="4">J17+J23+J29</f>
        <v>100</v>
      </c>
      <c r="K16" s="275"/>
      <c r="L16" s="275"/>
    </row>
    <row r="17" spans="2:12" ht="26.4" x14ac:dyDescent="0.3">
      <c r="B17" s="218"/>
      <c r="C17" s="218">
        <v>633</v>
      </c>
      <c r="D17" s="218"/>
      <c r="E17" s="241"/>
      <c r="F17" s="264" t="s">
        <v>61</v>
      </c>
      <c r="G17" s="208">
        <f t="shared" ref="G17:I17" si="5">SUM(G18:G22)</f>
        <v>0</v>
      </c>
      <c r="H17" s="285">
        <f>I17-G17</f>
        <v>0</v>
      </c>
      <c r="I17" s="208">
        <f t="shared" si="5"/>
        <v>0</v>
      </c>
      <c r="J17" s="208">
        <f t="shared" ref="J17" si="6">SUM(J18:J22)</f>
        <v>0</v>
      </c>
      <c r="K17" s="275"/>
      <c r="L17" s="275"/>
    </row>
    <row r="18" spans="2:12" x14ac:dyDescent="0.3">
      <c r="B18" s="235"/>
      <c r="C18" s="244"/>
      <c r="D18" s="244"/>
      <c r="E18" s="228">
        <v>6331</v>
      </c>
      <c r="F18" s="274" t="s">
        <v>14</v>
      </c>
      <c r="G18" s="357"/>
      <c r="H18" s="379"/>
      <c r="I18" s="359"/>
      <c r="J18" s="359"/>
      <c r="K18" s="273"/>
      <c r="L18" s="275"/>
    </row>
    <row r="19" spans="2:12" x14ac:dyDescent="0.3">
      <c r="B19" s="235"/>
      <c r="C19" s="244"/>
      <c r="D19" s="244"/>
      <c r="E19" s="228"/>
      <c r="F19" s="274" t="s">
        <v>17</v>
      </c>
      <c r="G19" s="357"/>
      <c r="H19" s="382"/>
      <c r="I19" s="359"/>
      <c r="J19" s="359"/>
      <c r="K19" s="273"/>
      <c r="L19" s="275"/>
    </row>
    <row r="20" spans="2:12" x14ac:dyDescent="0.3">
      <c r="B20" s="235"/>
      <c r="C20" s="244"/>
      <c r="D20" s="244"/>
      <c r="E20" s="228"/>
      <c r="F20" s="274" t="s">
        <v>46</v>
      </c>
      <c r="G20" s="357"/>
      <c r="H20" s="382"/>
      <c r="I20" s="359"/>
      <c r="J20" s="359"/>
      <c r="K20" s="273"/>
      <c r="L20" s="275"/>
    </row>
    <row r="21" spans="2:12" x14ac:dyDescent="0.3">
      <c r="B21" s="235"/>
      <c r="C21" s="244"/>
      <c r="D21" s="244"/>
      <c r="E21" s="228"/>
      <c r="F21" s="274" t="s">
        <v>49</v>
      </c>
      <c r="G21" s="357"/>
      <c r="H21" s="382"/>
      <c r="I21" s="359"/>
      <c r="J21" s="359"/>
      <c r="K21" s="273"/>
      <c r="L21" s="275"/>
    </row>
    <row r="22" spans="2:12" x14ac:dyDescent="0.3">
      <c r="B22" s="236"/>
      <c r="C22" s="245"/>
      <c r="D22" s="245"/>
      <c r="E22" s="237">
        <v>6332</v>
      </c>
      <c r="F22" s="277" t="s">
        <v>52</v>
      </c>
      <c r="G22" s="377"/>
      <c r="H22" s="380"/>
      <c r="I22" s="378"/>
      <c r="J22" s="378"/>
      <c r="K22" s="275"/>
      <c r="L22" s="275"/>
    </row>
    <row r="23" spans="2:12" s="48" customFormat="1" ht="26.4" x14ac:dyDescent="0.3">
      <c r="B23" s="265"/>
      <c r="C23" s="219">
        <v>636</v>
      </c>
      <c r="D23" s="218"/>
      <c r="E23" s="241"/>
      <c r="F23" s="242" t="s">
        <v>62</v>
      </c>
      <c r="G23" s="220">
        <f t="shared" ref="G23:I23" si="7">SUM(G24:G28)</f>
        <v>0</v>
      </c>
      <c r="H23" s="285">
        <f>I23-G23</f>
        <v>0</v>
      </c>
      <c r="I23" s="220">
        <f t="shared" si="7"/>
        <v>0</v>
      </c>
      <c r="J23" s="220">
        <f t="shared" ref="J23" si="8">SUM(J24:J28)</f>
        <v>0</v>
      </c>
      <c r="K23" s="278"/>
      <c r="L23" s="275"/>
    </row>
    <row r="24" spans="2:12" s="48" customFormat="1" x14ac:dyDescent="0.3">
      <c r="B24" s="238"/>
      <c r="C24" s="246"/>
      <c r="D24" s="244"/>
      <c r="E24" s="228"/>
      <c r="F24" s="274" t="s">
        <v>14</v>
      </c>
      <c r="G24" s="361"/>
      <c r="H24" s="379"/>
      <c r="I24" s="362"/>
      <c r="J24" s="362"/>
      <c r="K24" s="278"/>
      <c r="L24" s="275"/>
    </row>
    <row r="25" spans="2:12" s="48" customFormat="1" x14ac:dyDescent="0.3">
      <c r="B25" s="238"/>
      <c r="C25" s="246"/>
      <c r="D25" s="244"/>
      <c r="E25" s="228"/>
      <c r="F25" s="274" t="s">
        <v>17</v>
      </c>
      <c r="G25" s="361"/>
      <c r="H25" s="382"/>
      <c r="I25" s="362"/>
      <c r="J25" s="362"/>
      <c r="K25" s="278"/>
      <c r="L25" s="275"/>
    </row>
    <row r="26" spans="2:12" s="48" customFormat="1" x14ac:dyDescent="0.3">
      <c r="B26" s="238"/>
      <c r="C26" s="246"/>
      <c r="D26" s="244"/>
      <c r="E26" s="228"/>
      <c r="F26" s="274" t="s">
        <v>46</v>
      </c>
      <c r="G26" s="361"/>
      <c r="H26" s="382"/>
      <c r="I26" s="362"/>
      <c r="J26" s="362"/>
      <c r="K26" s="278"/>
      <c r="L26" s="275"/>
    </row>
    <row r="27" spans="2:12" s="48" customFormat="1" x14ac:dyDescent="0.3">
      <c r="B27" s="238"/>
      <c r="C27" s="246"/>
      <c r="D27" s="244"/>
      <c r="E27" s="228">
        <v>6361</v>
      </c>
      <c r="F27" s="274" t="s">
        <v>49</v>
      </c>
      <c r="G27" s="357"/>
      <c r="H27" s="382"/>
      <c r="I27" s="359"/>
      <c r="J27" s="359"/>
      <c r="K27" s="278"/>
      <c r="L27" s="275"/>
    </row>
    <row r="28" spans="2:12" s="48" customFormat="1" x14ac:dyDescent="0.3">
      <c r="B28" s="238"/>
      <c r="C28" s="246"/>
      <c r="D28" s="244"/>
      <c r="E28" s="228">
        <v>6362</v>
      </c>
      <c r="F28" s="276" t="s">
        <v>52</v>
      </c>
      <c r="G28" s="357"/>
      <c r="H28" s="380"/>
      <c r="I28" s="359"/>
      <c r="J28" s="359"/>
      <c r="K28" s="278"/>
      <c r="L28" s="275"/>
    </row>
    <row r="29" spans="2:12" ht="26.4" x14ac:dyDescent="0.3">
      <c r="B29" s="240"/>
      <c r="C29" s="218">
        <v>639</v>
      </c>
      <c r="D29" s="218"/>
      <c r="E29" s="241"/>
      <c r="F29" s="242" t="s">
        <v>63</v>
      </c>
      <c r="G29" s="208">
        <f t="shared" ref="G29:I29" si="9">SUM(G30:G34)</f>
        <v>45000</v>
      </c>
      <c r="H29" s="285">
        <f>I29-G29</f>
        <v>0</v>
      </c>
      <c r="I29" s="208">
        <f t="shared" si="9"/>
        <v>45000</v>
      </c>
      <c r="J29" s="208">
        <f t="shared" ref="J29" si="10">SUM(J30:J34)</f>
        <v>100</v>
      </c>
      <c r="K29" s="275"/>
      <c r="L29" s="275"/>
    </row>
    <row r="30" spans="2:12" x14ac:dyDescent="0.3">
      <c r="B30" s="235"/>
      <c r="C30" s="244"/>
      <c r="D30" s="244"/>
      <c r="E30" s="228">
        <v>6391</v>
      </c>
      <c r="F30" s="274" t="s">
        <v>14</v>
      </c>
      <c r="G30" s="357"/>
      <c r="H30" s="379"/>
      <c r="I30" s="359"/>
      <c r="J30" s="359"/>
      <c r="K30" s="275"/>
      <c r="L30" s="275"/>
    </row>
    <row r="31" spans="2:12" x14ac:dyDescent="0.3">
      <c r="B31" s="235"/>
      <c r="C31" s="244"/>
      <c r="D31" s="244"/>
      <c r="E31" s="228">
        <v>6392</v>
      </c>
      <c r="F31" s="274" t="s">
        <v>17</v>
      </c>
      <c r="G31" s="357"/>
      <c r="H31" s="382"/>
      <c r="I31" s="359"/>
      <c r="J31" s="359"/>
      <c r="K31" s="275"/>
      <c r="L31" s="275"/>
    </row>
    <row r="32" spans="2:12" x14ac:dyDescent="0.3">
      <c r="B32" s="235"/>
      <c r="C32" s="244"/>
      <c r="D32" s="244"/>
      <c r="E32" s="228">
        <v>6393</v>
      </c>
      <c r="F32" s="274" t="s">
        <v>46</v>
      </c>
      <c r="G32" s="357"/>
      <c r="H32" s="382"/>
      <c r="I32" s="359"/>
      <c r="J32" s="359"/>
      <c r="K32" s="275"/>
      <c r="L32" s="275"/>
    </row>
    <row r="33" spans="2:12" x14ac:dyDescent="0.3">
      <c r="B33" s="235"/>
      <c r="C33" s="244"/>
      <c r="D33" s="244"/>
      <c r="E33" s="228"/>
      <c r="F33" s="274" t="s">
        <v>49</v>
      </c>
      <c r="G33" s="357">
        <v>45000</v>
      </c>
      <c r="H33" s="227">
        <f>I33-G33</f>
        <v>0</v>
      </c>
      <c r="I33" s="359">
        <v>45000</v>
      </c>
      <c r="J33" s="359">
        <f>I33/G33*100</f>
        <v>100</v>
      </c>
      <c r="K33" s="275"/>
      <c r="L33" s="275"/>
    </row>
    <row r="34" spans="2:12" x14ac:dyDescent="0.3">
      <c r="B34" s="235"/>
      <c r="C34" s="244"/>
      <c r="D34" s="244"/>
      <c r="E34" s="228">
        <v>6394</v>
      </c>
      <c r="F34" s="276" t="s">
        <v>52</v>
      </c>
      <c r="G34" s="356"/>
      <c r="H34" s="380"/>
      <c r="I34" s="358"/>
      <c r="J34" s="358"/>
      <c r="K34" s="275"/>
      <c r="L34" s="275"/>
    </row>
    <row r="35" spans="2:12" x14ac:dyDescent="0.3">
      <c r="B35" s="266"/>
      <c r="C35" s="267">
        <v>64</v>
      </c>
      <c r="D35" s="267"/>
      <c r="E35" s="268"/>
      <c r="F35" s="269" t="s">
        <v>64</v>
      </c>
      <c r="G35" s="263">
        <f t="shared" ref="G35:J35" si="11">G36</f>
        <v>20</v>
      </c>
      <c r="H35" s="381">
        <f>I35-G35</f>
        <v>0</v>
      </c>
      <c r="I35" s="263">
        <f t="shared" si="11"/>
        <v>20</v>
      </c>
      <c r="J35" s="263">
        <f t="shared" si="11"/>
        <v>0</v>
      </c>
      <c r="K35" s="275"/>
      <c r="L35" s="275"/>
    </row>
    <row r="36" spans="2:12" x14ac:dyDescent="0.3">
      <c r="B36" s="240"/>
      <c r="C36" s="218">
        <v>641</v>
      </c>
      <c r="D36" s="218"/>
      <c r="E36" s="241"/>
      <c r="F36" s="242" t="s">
        <v>65</v>
      </c>
      <c r="G36" s="208">
        <f t="shared" ref="G36:I36" si="12">SUM(G37:G41)</f>
        <v>20</v>
      </c>
      <c r="H36" s="285">
        <f>I36-G36</f>
        <v>0</v>
      </c>
      <c r="I36" s="208">
        <f t="shared" si="12"/>
        <v>20</v>
      </c>
      <c r="J36" s="208">
        <f t="shared" ref="J36" si="13">SUM(J37:J41)</f>
        <v>0</v>
      </c>
      <c r="K36" s="275"/>
      <c r="L36" s="275"/>
    </row>
    <row r="37" spans="2:12" x14ac:dyDescent="0.3">
      <c r="B37" s="235"/>
      <c r="C37" s="244"/>
      <c r="D37" s="244"/>
      <c r="E37" s="229">
        <v>6412</v>
      </c>
      <c r="F37" s="274" t="s">
        <v>14</v>
      </c>
      <c r="G37" s="356"/>
      <c r="H37" s="382"/>
      <c r="I37" s="358"/>
      <c r="J37" s="358"/>
      <c r="K37" s="275"/>
      <c r="L37" s="275"/>
    </row>
    <row r="38" spans="2:12" x14ac:dyDescent="0.3">
      <c r="B38" s="235"/>
      <c r="C38" s="244"/>
      <c r="D38" s="244"/>
      <c r="E38" s="228">
        <v>6413</v>
      </c>
      <c r="F38" s="274" t="s">
        <v>17</v>
      </c>
      <c r="G38" s="357">
        <v>20</v>
      </c>
      <c r="H38" s="382"/>
      <c r="I38" s="359">
        <v>20</v>
      </c>
      <c r="J38" s="359"/>
      <c r="K38" s="275"/>
      <c r="L38" s="275"/>
    </row>
    <row r="39" spans="2:12" x14ac:dyDescent="0.3">
      <c r="B39" s="235"/>
      <c r="C39" s="244"/>
      <c r="D39" s="244"/>
      <c r="E39" s="228">
        <v>6414</v>
      </c>
      <c r="F39" s="274" t="s">
        <v>46</v>
      </c>
      <c r="G39" s="357"/>
      <c r="H39" s="382"/>
      <c r="I39" s="359"/>
      <c r="J39" s="359"/>
      <c r="K39" s="275"/>
      <c r="L39" s="275"/>
    </row>
    <row r="40" spans="2:12" x14ac:dyDescent="0.3">
      <c r="B40" s="235"/>
      <c r="C40" s="244"/>
      <c r="D40" s="244"/>
      <c r="E40" s="229">
        <v>6415</v>
      </c>
      <c r="F40" s="274" t="s">
        <v>49</v>
      </c>
      <c r="G40" s="357"/>
      <c r="H40" s="382"/>
      <c r="I40" s="359"/>
      <c r="J40" s="359"/>
      <c r="K40" s="275"/>
      <c r="L40" s="275"/>
    </row>
    <row r="41" spans="2:12" x14ac:dyDescent="0.3">
      <c r="B41" s="235"/>
      <c r="C41" s="244"/>
      <c r="D41" s="244"/>
      <c r="E41" s="229">
        <v>6416</v>
      </c>
      <c r="F41" s="276" t="s">
        <v>52</v>
      </c>
      <c r="G41" s="357"/>
      <c r="H41" s="382"/>
      <c r="I41" s="359"/>
      <c r="J41" s="359"/>
      <c r="K41" s="275"/>
      <c r="L41" s="275"/>
    </row>
    <row r="42" spans="2:12" ht="42" x14ac:dyDescent="0.3">
      <c r="B42" s="266"/>
      <c r="C42" s="267">
        <v>65</v>
      </c>
      <c r="D42" s="267"/>
      <c r="E42" s="425"/>
      <c r="F42" s="426" t="s">
        <v>174</v>
      </c>
      <c r="G42" s="381">
        <f t="shared" ref="G42:J42" si="14">G43</f>
        <v>80000</v>
      </c>
      <c r="H42" s="381">
        <f>I42-G42</f>
        <v>0</v>
      </c>
      <c r="I42" s="381">
        <f t="shared" si="14"/>
        <v>80000</v>
      </c>
      <c r="J42" s="381">
        <f t="shared" si="14"/>
        <v>0</v>
      </c>
      <c r="K42" s="275"/>
      <c r="L42" s="275"/>
    </row>
    <row r="43" spans="2:12" x14ac:dyDescent="0.3">
      <c r="B43" s="240"/>
      <c r="C43" s="218">
        <v>654</v>
      </c>
      <c r="D43" s="218"/>
      <c r="E43" s="284"/>
      <c r="F43" s="286" t="s">
        <v>188</v>
      </c>
      <c r="G43" s="285">
        <f t="shared" ref="G43:I43" si="15">SUM(G44:G49)</f>
        <v>80000</v>
      </c>
      <c r="H43" s="285">
        <f>I43-G43</f>
        <v>0</v>
      </c>
      <c r="I43" s="285">
        <f t="shared" si="15"/>
        <v>80000</v>
      </c>
      <c r="J43" s="285">
        <f t="shared" ref="J43" si="16">SUM(J44:J49)</f>
        <v>0</v>
      </c>
      <c r="K43" s="275"/>
      <c r="L43" s="275"/>
    </row>
    <row r="44" spans="2:12" x14ac:dyDescent="0.3">
      <c r="B44" s="235"/>
      <c r="C44" s="244"/>
      <c r="D44" s="244"/>
      <c r="E44" s="229"/>
      <c r="F44" s="274" t="s">
        <v>14</v>
      </c>
      <c r="G44" s="357"/>
      <c r="H44" s="379"/>
      <c r="I44" s="359"/>
      <c r="J44" s="359"/>
      <c r="K44" s="275"/>
      <c r="L44" s="275"/>
    </row>
    <row r="45" spans="2:12" x14ac:dyDescent="0.3">
      <c r="B45" s="235"/>
      <c r="C45" s="244"/>
      <c r="D45" s="244"/>
      <c r="E45" s="229"/>
      <c r="F45" s="274" t="s">
        <v>17</v>
      </c>
      <c r="G45" s="357"/>
      <c r="H45" s="382"/>
      <c r="I45" s="359"/>
      <c r="J45" s="359"/>
      <c r="K45" s="275"/>
      <c r="L45" s="275"/>
    </row>
    <row r="46" spans="2:12" x14ac:dyDescent="0.3">
      <c r="B46" s="235"/>
      <c r="C46" s="244">
        <v>6541</v>
      </c>
      <c r="D46" s="244"/>
      <c r="E46" s="229"/>
      <c r="F46" s="226" t="s">
        <v>45</v>
      </c>
      <c r="G46" s="357">
        <v>80000</v>
      </c>
      <c r="H46" s="382"/>
      <c r="I46" s="359">
        <v>80000</v>
      </c>
      <c r="J46" s="359"/>
      <c r="K46" s="275"/>
      <c r="L46" s="275"/>
    </row>
    <row r="47" spans="2:12" x14ac:dyDescent="0.3">
      <c r="B47" s="235"/>
      <c r="C47" s="244"/>
      <c r="D47" s="244"/>
      <c r="E47" s="229"/>
      <c r="F47" s="274" t="s">
        <v>46</v>
      </c>
      <c r="G47" s="357"/>
      <c r="H47" s="382"/>
      <c r="I47" s="359"/>
      <c r="J47" s="359"/>
      <c r="K47" s="275"/>
      <c r="L47" s="275"/>
    </row>
    <row r="48" spans="2:12" x14ac:dyDescent="0.3">
      <c r="B48" s="235"/>
      <c r="C48" s="244"/>
      <c r="D48" s="244"/>
      <c r="E48" s="229"/>
      <c r="F48" s="274" t="s">
        <v>49</v>
      </c>
      <c r="G48" s="357"/>
      <c r="H48" s="382"/>
      <c r="I48" s="359"/>
      <c r="J48" s="359"/>
      <c r="K48" s="275"/>
      <c r="L48" s="275"/>
    </row>
    <row r="49" spans="2:12" x14ac:dyDescent="0.3">
      <c r="B49" s="235"/>
      <c r="C49" s="244"/>
      <c r="D49" s="244"/>
      <c r="E49" s="228">
        <v>6419</v>
      </c>
      <c r="F49" s="276" t="s">
        <v>52</v>
      </c>
      <c r="G49" s="357"/>
      <c r="H49" s="380"/>
      <c r="I49" s="359"/>
      <c r="J49" s="359"/>
      <c r="K49" s="275"/>
      <c r="L49" s="275"/>
    </row>
    <row r="50" spans="2:12" ht="28.2" x14ac:dyDescent="0.3">
      <c r="B50" s="266"/>
      <c r="C50" s="267">
        <v>66</v>
      </c>
      <c r="D50" s="271"/>
      <c r="E50" s="272"/>
      <c r="F50" s="279" t="s">
        <v>12</v>
      </c>
      <c r="G50" s="263">
        <f t="shared" ref="G50:I50" si="17">G51+G55</f>
        <v>76780</v>
      </c>
      <c r="H50" s="381">
        <f>I50-G50</f>
        <v>0</v>
      </c>
      <c r="I50" s="263">
        <f t="shared" si="17"/>
        <v>76780</v>
      </c>
      <c r="J50" s="263">
        <f t="shared" ref="J50" si="18">J51+J55</f>
        <v>100</v>
      </c>
      <c r="K50" s="275"/>
      <c r="L50" s="275"/>
    </row>
    <row r="51" spans="2:12" ht="24.75" customHeight="1" x14ac:dyDescent="0.3">
      <c r="B51" s="240"/>
      <c r="C51" s="222"/>
      <c r="D51" s="221">
        <v>661</v>
      </c>
      <c r="E51" s="270"/>
      <c r="F51" s="239" t="s">
        <v>26</v>
      </c>
      <c r="G51" s="365">
        <f t="shared" ref="G51:I51" si="19">SUM(G52:G54)</f>
        <v>76780</v>
      </c>
      <c r="H51" s="285">
        <f>I51-G51</f>
        <v>0</v>
      </c>
      <c r="I51" s="367">
        <f t="shared" si="19"/>
        <v>76780</v>
      </c>
      <c r="J51" s="367">
        <f t="shared" ref="J51" si="20">SUM(J52:J54)</f>
        <v>100</v>
      </c>
      <c r="K51" s="275"/>
      <c r="L51" s="275"/>
    </row>
    <row r="52" spans="2:12" x14ac:dyDescent="0.3">
      <c r="B52" s="235"/>
      <c r="C52" s="247"/>
      <c r="D52" s="251"/>
      <c r="E52" s="231"/>
      <c r="F52" s="274" t="s">
        <v>17</v>
      </c>
      <c r="G52" s="366">
        <v>76780</v>
      </c>
      <c r="H52" s="382">
        <f>I52-G52</f>
        <v>0</v>
      </c>
      <c r="I52" s="368">
        <v>76780</v>
      </c>
      <c r="J52" s="368">
        <f>I52/G52*100</f>
        <v>100</v>
      </c>
      <c r="K52" s="275"/>
      <c r="L52" s="275"/>
    </row>
    <row r="53" spans="2:12" x14ac:dyDescent="0.3">
      <c r="B53" s="235"/>
      <c r="C53" s="247"/>
      <c r="D53" s="251"/>
      <c r="E53" s="231"/>
      <c r="F53" s="274" t="s">
        <v>46</v>
      </c>
      <c r="G53" s="366"/>
      <c r="H53" s="382"/>
      <c r="I53" s="368"/>
      <c r="J53" s="368"/>
      <c r="K53" s="275"/>
      <c r="L53" s="275"/>
    </row>
    <row r="54" spans="2:12" x14ac:dyDescent="0.3">
      <c r="B54" s="235"/>
      <c r="C54" s="247"/>
      <c r="D54" s="251"/>
      <c r="E54" s="233">
        <v>6614</v>
      </c>
      <c r="F54" s="274" t="s">
        <v>49</v>
      </c>
      <c r="G54" s="357"/>
      <c r="H54" s="382"/>
      <c r="I54" s="359"/>
      <c r="J54" s="359"/>
      <c r="K54" s="275"/>
      <c r="L54" s="275"/>
    </row>
    <row r="55" spans="2:12" ht="33" customHeight="1" x14ac:dyDescent="0.3">
      <c r="B55" s="240"/>
      <c r="C55" s="222"/>
      <c r="D55" s="221">
        <v>663</v>
      </c>
      <c r="E55" s="270"/>
      <c r="F55" s="242" t="s">
        <v>66</v>
      </c>
      <c r="G55" s="365">
        <f t="shared" ref="G55:I55" si="21">G56+G57</f>
        <v>0</v>
      </c>
      <c r="H55" s="285">
        <f>I55-G55</f>
        <v>0</v>
      </c>
      <c r="I55" s="367">
        <f t="shared" si="21"/>
        <v>0</v>
      </c>
      <c r="J55" s="367">
        <f t="shared" ref="J55" si="22">J56+J57</f>
        <v>0</v>
      </c>
      <c r="K55" s="275"/>
      <c r="L55" s="275"/>
    </row>
    <row r="56" spans="2:12" x14ac:dyDescent="0.3">
      <c r="B56" s="235"/>
      <c r="C56" s="247"/>
      <c r="D56" s="280"/>
      <c r="E56" s="231">
        <v>6631</v>
      </c>
      <c r="F56" s="276" t="s">
        <v>52</v>
      </c>
      <c r="G56" s="357"/>
      <c r="H56" s="382"/>
      <c r="I56" s="359"/>
      <c r="J56" s="359"/>
      <c r="K56" s="275"/>
      <c r="L56" s="275"/>
    </row>
    <row r="57" spans="2:12" x14ac:dyDescent="0.3">
      <c r="B57" s="235"/>
      <c r="C57" s="247"/>
      <c r="D57" s="251"/>
      <c r="E57" s="231">
        <v>6632</v>
      </c>
      <c r="F57" s="234"/>
      <c r="G57" s="357"/>
      <c r="H57" s="380"/>
      <c r="I57" s="359"/>
      <c r="J57" s="359"/>
      <c r="K57" s="275"/>
      <c r="L57" s="275"/>
    </row>
    <row r="58" spans="2:12" ht="26.4" x14ac:dyDescent="0.3">
      <c r="B58" s="266"/>
      <c r="C58" s="287">
        <v>67</v>
      </c>
      <c r="D58" s="288"/>
      <c r="E58" s="289"/>
      <c r="F58" s="290" t="s">
        <v>68</v>
      </c>
      <c r="G58" s="263">
        <f t="shared" ref="G58:J58" si="23">G59</f>
        <v>5322468</v>
      </c>
      <c r="H58" s="381">
        <f>I58-G58</f>
        <v>-36100</v>
      </c>
      <c r="I58" s="263">
        <f t="shared" si="23"/>
        <v>5286368</v>
      </c>
      <c r="J58" s="263">
        <f t="shared" si="23"/>
        <v>99.321743221377758</v>
      </c>
      <c r="K58" s="275"/>
      <c r="L58" s="275"/>
    </row>
    <row r="59" spans="2:12" ht="39.6" x14ac:dyDescent="0.3">
      <c r="B59" s="240"/>
      <c r="C59" s="222"/>
      <c r="D59" s="223">
        <v>671</v>
      </c>
      <c r="E59" s="282"/>
      <c r="F59" s="283" t="s">
        <v>69</v>
      </c>
      <c r="G59" s="220">
        <f t="shared" ref="G59:I59" si="24">SUM(G60:G62)</f>
        <v>5322468</v>
      </c>
      <c r="H59" s="285">
        <f>I59-G59</f>
        <v>-36100</v>
      </c>
      <c r="I59" s="220">
        <f t="shared" si="24"/>
        <v>5286368</v>
      </c>
      <c r="J59" s="220">
        <f t="shared" ref="J59" si="25">SUM(J60:J62)</f>
        <v>99.321743221377758</v>
      </c>
      <c r="K59" s="275"/>
      <c r="L59" s="275"/>
    </row>
    <row r="60" spans="2:12" x14ac:dyDescent="0.3">
      <c r="B60" s="235"/>
      <c r="C60" s="244"/>
      <c r="D60" s="251"/>
      <c r="E60" s="231">
        <v>6711</v>
      </c>
      <c r="F60" s="274" t="s">
        <v>14</v>
      </c>
      <c r="G60" s="369">
        <v>5322468</v>
      </c>
      <c r="H60" s="379">
        <f>I60-G60</f>
        <v>-36100</v>
      </c>
      <c r="I60" s="371">
        <v>5286368</v>
      </c>
      <c r="J60" s="371">
        <f>I60/G60*100</f>
        <v>99.321743221377758</v>
      </c>
      <c r="K60" s="275"/>
      <c r="L60" s="275"/>
    </row>
    <row r="61" spans="2:12" x14ac:dyDescent="0.3">
      <c r="B61" s="235"/>
      <c r="C61" s="244"/>
      <c r="D61" s="251"/>
      <c r="E61" s="231">
        <v>6712</v>
      </c>
      <c r="F61" s="230"/>
      <c r="G61" s="369"/>
      <c r="H61" s="382"/>
      <c r="I61" s="371"/>
      <c r="J61" s="371"/>
      <c r="K61" s="275"/>
      <c r="L61" s="275"/>
    </row>
    <row r="62" spans="2:12" x14ac:dyDescent="0.3">
      <c r="B62" s="235"/>
      <c r="C62" s="244"/>
      <c r="D62" s="251"/>
      <c r="E62" s="231">
        <v>6714</v>
      </c>
      <c r="F62" s="230"/>
      <c r="G62" s="370"/>
      <c r="H62" s="380"/>
      <c r="I62" s="372"/>
      <c r="J62" s="372"/>
      <c r="K62" s="275"/>
      <c r="L62" s="275"/>
    </row>
    <row r="63" spans="2:12" x14ac:dyDescent="0.3">
      <c r="B63" s="266"/>
      <c r="C63" s="295">
        <v>68</v>
      </c>
      <c r="D63" s="287"/>
      <c r="E63" s="296"/>
      <c r="F63" s="290" t="s">
        <v>130</v>
      </c>
      <c r="G63" s="291">
        <f t="shared" ref="G63:I63" si="26">G64</f>
        <v>25000</v>
      </c>
      <c r="H63" s="381">
        <f>I63-G63</f>
        <v>0</v>
      </c>
      <c r="I63" s="291">
        <f t="shared" si="26"/>
        <v>25000</v>
      </c>
      <c r="J63" s="371">
        <f>I63/G63*100</f>
        <v>100</v>
      </c>
      <c r="K63" s="275"/>
      <c r="L63" s="275"/>
    </row>
    <row r="64" spans="2:12" x14ac:dyDescent="0.3">
      <c r="B64" s="240"/>
      <c r="C64" s="297"/>
      <c r="D64" s="222">
        <v>683</v>
      </c>
      <c r="E64" s="298"/>
      <c r="F64" s="283" t="s">
        <v>131</v>
      </c>
      <c r="G64" s="292">
        <f t="shared" ref="G64:I64" si="27">SUM(G65:G67)</f>
        <v>25000</v>
      </c>
      <c r="H64" s="285">
        <f>I64-G64</f>
        <v>0</v>
      </c>
      <c r="I64" s="292">
        <f t="shared" si="27"/>
        <v>25000</v>
      </c>
      <c r="J64" s="371">
        <f t="shared" ref="J64:J65" si="28">I64/G64*100</f>
        <v>100</v>
      </c>
      <c r="K64" s="275"/>
      <c r="L64" s="275"/>
    </row>
    <row r="65" spans="2:12" x14ac:dyDescent="0.3">
      <c r="B65" s="235"/>
      <c r="C65" s="248"/>
      <c r="D65" s="244"/>
      <c r="E65" s="228"/>
      <c r="F65" s="274" t="s">
        <v>17</v>
      </c>
      <c r="G65" s="373">
        <v>25000</v>
      </c>
      <c r="H65" s="285">
        <f>I65-G65</f>
        <v>0</v>
      </c>
      <c r="I65" s="375">
        <v>25000</v>
      </c>
      <c r="J65" s="371">
        <f t="shared" si="28"/>
        <v>100</v>
      </c>
      <c r="K65" s="275"/>
      <c r="L65" s="275"/>
    </row>
    <row r="66" spans="2:12" x14ac:dyDescent="0.3">
      <c r="B66" s="235"/>
      <c r="C66" s="248"/>
      <c r="D66" s="244"/>
      <c r="E66" s="228"/>
      <c r="F66" s="274" t="s">
        <v>46</v>
      </c>
      <c r="G66" s="373"/>
      <c r="H66" s="227"/>
      <c r="I66" s="375"/>
      <c r="J66" s="375"/>
      <c r="K66" s="275"/>
      <c r="L66" s="275"/>
    </row>
    <row r="67" spans="2:12" x14ac:dyDescent="0.3">
      <c r="B67" s="236"/>
      <c r="C67" s="249"/>
      <c r="D67" s="245"/>
      <c r="E67" s="237"/>
      <c r="F67" s="281" t="s">
        <v>49</v>
      </c>
      <c r="G67" s="374"/>
      <c r="H67" s="364"/>
      <c r="I67" s="376"/>
      <c r="J67" s="376"/>
      <c r="K67" s="275"/>
      <c r="L67" s="275"/>
    </row>
    <row r="68" spans="2:12" hidden="1" x14ac:dyDescent="0.3">
      <c r="B68" s="210">
        <v>7</v>
      </c>
      <c r="C68" s="211"/>
      <c r="D68" s="212"/>
      <c r="E68" s="212"/>
      <c r="F68" s="213" t="s">
        <v>18</v>
      </c>
      <c r="G68" s="214">
        <f>G69</f>
        <v>0</v>
      </c>
      <c r="H68" s="214">
        <f t="shared" ref="H68:I68" si="29">H69</f>
        <v>0</v>
      </c>
      <c r="I68" s="214">
        <f t="shared" si="29"/>
        <v>0</v>
      </c>
      <c r="J68" s="273"/>
      <c r="K68" s="275"/>
      <c r="L68" s="275"/>
    </row>
    <row r="69" spans="2:12" ht="30.75" hidden="1" customHeight="1" x14ac:dyDescent="0.3">
      <c r="B69" s="10"/>
      <c r="C69" s="10">
        <v>72</v>
      </c>
      <c r="D69" s="11"/>
      <c r="E69" s="11"/>
      <c r="F69" s="18" t="s">
        <v>19</v>
      </c>
      <c r="G69" s="113">
        <f>G70+G71+G73</f>
        <v>0</v>
      </c>
      <c r="H69" s="113">
        <f t="shared" ref="H69:I69" si="30">H70+H71+H73</f>
        <v>0</v>
      </c>
      <c r="I69" s="113">
        <f t="shared" si="30"/>
        <v>0</v>
      </c>
      <c r="J69" s="273"/>
      <c r="K69" s="275"/>
      <c r="L69" s="275"/>
    </row>
    <row r="70" spans="2:12" hidden="1" x14ac:dyDescent="0.3">
      <c r="B70" s="10"/>
      <c r="C70" s="10"/>
      <c r="D70" s="47">
        <v>721</v>
      </c>
      <c r="E70" s="47"/>
      <c r="F70" s="49" t="s">
        <v>27</v>
      </c>
      <c r="G70" s="59">
        <f>G71</f>
        <v>0</v>
      </c>
      <c r="H70" s="59">
        <f t="shared" ref="H70:I71" si="31">H71</f>
        <v>0</v>
      </c>
      <c r="I70" s="59">
        <f t="shared" si="31"/>
        <v>0</v>
      </c>
      <c r="J70" s="273"/>
      <c r="K70" s="275"/>
      <c r="L70" s="275"/>
    </row>
    <row r="71" spans="2:12" hidden="1" x14ac:dyDescent="0.3">
      <c r="B71" s="10"/>
      <c r="C71" s="10"/>
      <c r="D71" s="53">
        <v>723</v>
      </c>
      <c r="E71" s="53"/>
      <c r="F71" s="54" t="s">
        <v>132</v>
      </c>
      <c r="G71" s="59">
        <f>G72</f>
        <v>0</v>
      </c>
      <c r="H71" s="59">
        <f t="shared" si="31"/>
        <v>0</v>
      </c>
      <c r="I71" s="59">
        <f>I72</f>
        <v>0</v>
      </c>
      <c r="J71" s="273"/>
      <c r="K71" s="275"/>
      <c r="L71" s="275"/>
    </row>
    <row r="72" spans="2:12" hidden="1" x14ac:dyDescent="0.3">
      <c r="B72" s="10"/>
      <c r="C72" s="10"/>
      <c r="D72" s="53"/>
      <c r="E72" s="53">
        <v>7231</v>
      </c>
      <c r="F72" s="54" t="s">
        <v>114</v>
      </c>
      <c r="G72" s="123"/>
      <c r="H72" s="123"/>
      <c r="I72" s="123"/>
      <c r="J72" s="273"/>
      <c r="K72" s="275"/>
      <c r="L72" s="275"/>
    </row>
    <row r="73" spans="2:12" ht="26.4" hidden="1" x14ac:dyDescent="0.3">
      <c r="B73" s="10"/>
      <c r="C73" s="10"/>
      <c r="D73" s="53">
        <v>725</v>
      </c>
      <c r="E73" s="53"/>
      <c r="F73" s="54" t="s">
        <v>133</v>
      </c>
      <c r="G73" s="59">
        <f>G74</f>
        <v>0</v>
      </c>
      <c r="H73" s="59">
        <f t="shared" ref="H73" si="32">H74</f>
        <v>0</v>
      </c>
      <c r="I73" s="59">
        <f>I74</f>
        <v>0</v>
      </c>
      <c r="J73" s="273"/>
      <c r="K73" s="275"/>
      <c r="L73" s="275"/>
    </row>
    <row r="74" spans="2:12" hidden="1" x14ac:dyDescent="0.3">
      <c r="B74" s="10"/>
      <c r="C74" s="10"/>
      <c r="D74" s="53"/>
      <c r="E74" s="53">
        <v>7252</v>
      </c>
      <c r="F74" s="54" t="s">
        <v>125</v>
      </c>
      <c r="G74" s="123"/>
      <c r="H74" s="123"/>
      <c r="I74" s="123"/>
      <c r="J74" s="273"/>
      <c r="K74" s="275"/>
      <c r="L74" s="275"/>
    </row>
    <row r="75" spans="2:12" hidden="1" x14ac:dyDescent="0.3">
      <c r="B75" s="10"/>
      <c r="C75" s="10"/>
      <c r="D75" s="10"/>
      <c r="E75" s="10"/>
      <c r="F75" s="18"/>
      <c r="G75" s="123"/>
      <c r="H75" s="123"/>
      <c r="I75" s="123"/>
      <c r="J75" s="273"/>
      <c r="K75" s="275"/>
      <c r="L75" s="275"/>
    </row>
    <row r="76" spans="2:12" x14ac:dyDescent="0.3">
      <c r="B76" s="50"/>
      <c r="C76" s="50"/>
      <c r="D76" s="50"/>
      <c r="E76" s="50"/>
      <c r="F76" s="51"/>
      <c r="G76" s="52"/>
      <c r="H76" s="52"/>
      <c r="I76" s="52"/>
      <c r="J76" s="273"/>
      <c r="K76" s="274"/>
      <c r="L76" s="275"/>
    </row>
    <row r="77" spans="2:12" x14ac:dyDescent="0.3">
      <c r="B77" s="55"/>
      <c r="C77" s="55"/>
      <c r="D77" s="55"/>
      <c r="E77" s="55"/>
      <c r="F77" s="55"/>
      <c r="G77" s="55"/>
      <c r="H77" s="55"/>
      <c r="I77" s="55"/>
      <c r="J77" s="273"/>
      <c r="K77" s="274"/>
      <c r="L77" s="275"/>
    </row>
    <row r="78" spans="2:12" x14ac:dyDescent="0.3">
      <c r="B78" s="55"/>
      <c r="C78" s="55"/>
      <c r="D78" s="55"/>
      <c r="E78" s="55"/>
      <c r="F78" s="55"/>
      <c r="G78" s="55"/>
      <c r="H78" s="55"/>
      <c r="I78" s="55"/>
      <c r="J78" s="273"/>
      <c r="K78" s="274"/>
      <c r="L78" s="275"/>
    </row>
    <row r="79" spans="2:12" ht="36.75" customHeight="1" x14ac:dyDescent="0.3">
      <c r="B79" s="466" t="s">
        <v>7</v>
      </c>
      <c r="C79" s="467"/>
      <c r="D79" s="467"/>
      <c r="E79" s="467"/>
      <c r="F79" s="468"/>
      <c r="G79" s="24" t="s">
        <v>183</v>
      </c>
      <c r="H79" s="24" t="s">
        <v>180</v>
      </c>
      <c r="I79" s="24" t="s">
        <v>189</v>
      </c>
      <c r="J79" s="24" t="s">
        <v>182</v>
      </c>
      <c r="K79" s="274"/>
      <c r="L79" s="275"/>
    </row>
    <row r="80" spans="2:12" x14ac:dyDescent="0.3">
      <c r="B80" s="460">
        <v>1</v>
      </c>
      <c r="C80" s="461"/>
      <c r="D80" s="461"/>
      <c r="E80" s="461"/>
      <c r="F80" s="461"/>
      <c r="G80" s="344">
        <v>2</v>
      </c>
      <c r="H80" s="344">
        <v>3</v>
      </c>
      <c r="I80" s="344">
        <v>4</v>
      </c>
      <c r="J80" s="344">
        <v>5</v>
      </c>
      <c r="K80" s="276"/>
      <c r="L80" s="275"/>
    </row>
    <row r="81" spans="2:13" x14ac:dyDescent="0.3">
      <c r="B81" s="345"/>
      <c r="C81" s="345"/>
      <c r="D81" s="345"/>
      <c r="E81" s="345"/>
      <c r="F81" s="204" t="s">
        <v>33</v>
      </c>
      <c r="G81" s="346">
        <f t="shared" ref="G81:I81" si="33">G82+G104</f>
        <v>5545268</v>
      </c>
      <c r="H81" s="346">
        <f t="shared" si="33"/>
        <v>13900</v>
      </c>
      <c r="I81" s="346">
        <f t="shared" si="33"/>
        <v>5559168</v>
      </c>
      <c r="J81" s="346">
        <f>I81/G81*100</f>
        <v>100.25066416988322</v>
      </c>
      <c r="K81" s="275"/>
      <c r="L81" s="275"/>
    </row>
    <row r="82" spans="2:13" x14ac:dyDescent="0.3">
      <c r="B82" s="329">
        <v>3</v>
      </c>
      <c r="C82" s="330"/>
      <c r="D82" s="331"/>
      <c r="E82" s="330"/>
      <c r="F82" s="329" t="s">
        <v>4</v>
      </c>
      <c r="G82" s="332">
        <f t="shared" ref="G82:I82" si="34">G83+G86+G92+G98</f>
        <v>4926323</v>
      </c>
      <c r="H82" s="332">
        <f t="shared" si="34"/>
        <v>-28700</v>
      </c>
      <c r="I82" s="332">
        <f t="shared" si="34"/>
        <v>4897623</v>
      </c>
      <c r="J82" s="332">
        <f>I82/G82*100</f>
        <v>99.417415382629187</v>
      </c>
      <c r="L82" s="275"/>
      <c r="M82" s="61"/>
    </row>
    <row r="83" spans="2:13" x14ac:dyDescent="0.3">
      <c r="B83" s="258"/>
      <c r="C83" s="259">
        <v>31</v>
      </c>
      <c r="D83" s="327"/>
      <c r="E83" s="259"/>
      <c r="F83" s="258" t="s">
        <v>5</v>
      </c>
      <c r="G83" s="263">
        <f t="shared" ref="G83:I83" si="35">G84+G85</f>
        <v>3759523</v>
      </c>
      <c r="H83" s="263">
        <f t="shared" si="35"/>
        <v>35500</v>
      </c>
      <c r="I83" s="263">
        <f t="shared" si="35"/>
        <v>3795023</v>
      </c>
      <c r="J83" s="262">
        <f>I83/G83*100</f>
        <v>100.94426872770828</v>
      </c>
      <c r="L83" s="275"/>
    </row>
    <row r="84" spans="2:13" x14ac:dyDescent="0.3">
      <c r="B84" s="299"/>
      <c r="C84" s="310"/>
      <c r="D84" s="311"/>
      <c r="E84" s="300"/>
      <c r="F84" s="301" t="s">
        <v>14</v>
      </c>
      <c r="G84" s="256">
        <v>3759523</v>
      </c>
      <c r="H84" s="256">
        <f>I84-G84</f>
        <v>35500</v>
      </c>
      <c r="I84" s="256">
        <v>3795023</v>
      </c>
      <c r="J84" s="216">
        <f>I84/G84*100</f>
        <v>100.94426872770828</v>
      </c>
      <c r="L84" s="275"/>
    </row>
    <row r="85" spans="2:13" x14ac:dyDescent="0.3">
      <c r="B85" s="236"/>
      <c r="C85" s="245"/>
      <c r="D85" s="245"/>
      <c r="E85" s="237">
        <v>3111</v>
      </c>
      <c r="F85" s="281"/>
      <c r="G85" s="323"/>
      <c r="H85" s="302"/>
      <c r="I85" s="321"/>
      <c r="J85" s="359"/>
      <c r="L85" s="275"/>
    </row>
    <row r="86" spans="2:13" x14ac:dyDescent="0.3">
      <c r="B86" s="328"/>
      <c r="C86" s="287">
        <v>32</v>
      </c>
      <c r="D86" s="288"/>
      <c r="E86" s="289"/>
      <c r="F86" s="296" t="s">
        <v>9</v>
      </c>
      <c r="G86" s="263">
        <f t="shared" ref="G86:I86" si="36">SUM(G87:G91)</f>
        <v>1075000</v>
      </c>
      <c r="H86" s="263">
        <f t="shared" si="36"/>
        <v>-64200</v>
      </c>
      <c r="I86" s="263">
        <f t="shared" si="36"/>
        <v>1010800</v>
      </c>
      <c r="J86" s="263">
        <f>I86/G86*100</f>
        <v>94.027906976744191</v>
      </c>
      <c r="K86" s="275"/>
      <c r="L86" s="275"/>
    </row>
    <row r="87" spans="2:13" x14ac:dyDescent="0.3">
      <c r="B87" s="235"/>
      <c r="C87" s="244"/>
      <c r="D87" s="247"/>
      <c r="E87" s="232"/>
      <c r="F87" s="274" t="s">
        <v>14</v>
      </c>
      <c r="G87" s="257">
        <v>964600</v>
      </c>
      <c r="H87" s="257">
        <f>I87-G87</f>
        <v>-64200</v>
      </c>
      <c r="I87" s="257">
        <v>900400</v>
      </c>
      <c r="J87" s="257">
        <f>I87/G87*100</f>
        <v>93.344391457599002</v>
      </c>
      <c r="K87" s="275"/>
      <c r="L87" s="275"/>
    </row>
    <row r="88" spans="2:13" x14ac:dyDescent="0.3">
      <c r="B88" s="235"/>
      <c r="C88" s="247"/>
      <c r="D88" s="244"/>
      <c r="E88" s="228">
        <v>3211</v>
      </c>
      <c r="F88" s="274" t="s">
        <v>17</v>
      </c>
      <c r="G88" s="322">
        <v>66400</v>
      </c>
      <c r="H88" s="257">
        <f>I88-G88</f>
        <v>0</v>
      </c>
      <c r="I88" s="322">
        <v>66400</v>
      </c>
      <c r="J88" s="257">
        <f>I88/G88*100</f>
        <v>100</v>
      </c>
      <c r="K88" s="275"/>
      <c r="L88" s="275"/>
    </row>
    <row r="89" spans="2:13" ht="18" customHeight="1" x14ac:dyDescent="0.3">
      <c r="B89" s="235"/>
      <c r="C89" s="247"/>
      <c r="D89" s="251"/>
      <c r="E89" s="228">
        <v>3212</v>
      </c>
      <c r="F89" s="274" t="s">
        <v>46</v>
      </c>
      <c r="G89" s="257"/>
      <c r="H89" s="257"/>
      <c r="I89" s="322"/>
      <c r="J89" s="257"/>
      <c r="K89" s="275"/>
      <c r="L89" s="275"/>
    </row>
    <row r="90" spans="2:13" ht="15" customHeight="1" x14ac:dyDescent="0.3">
      <c r="B90" s="235"/>
      <c r="C90" s="247"/>
      <c r="D90" s="251"/>
      <c r="E90" s="228">
        <v>3213</v>
      </c>
      <c r="F90" s="274" t="s">
        <v>49</v>
      </c>
      <c r="G90" s="322">
        <v>44000</v>
      </c>
      <c r="H90" s="257">
        <f>I90-G90</f>
        <v>0</v>
      </c>
      <c r="I90" s="322">
        <v>44000</v>
      </c>
      <c r="J90" s="257">
        <f>I90/G90*100</f>
        <v>100</v>
      </c>
      <c r="K90" s="275"/>
      <c r="L90" s="275"/>
    </row>
    <row r="91" spans="2:13" x14ac:dyDescent="0.3">
      <c r="B91" s="236"/>
      <c r="C91" s="312"/>
      <c r="D91" s="317"/>
      <c r="E91" s="237">
        <v>3214</v>
      </c>
      <c r="F91" s="277" t="s">
        <v>52</v>
      </c>
      <c r="G91" s="324"/>
      <c r="H91" s="309"/>
      <c r="I91" s="324"/>
      <c r="J91" s="359"/>
      <c r="K91" s="275"/>
      <c r="L91" s="275"/>
    </row>
    <row r="92" spans="2:13" x14ac:dyDescent="0.3">
      <c r="B92" s="328"/>
      <c r="C92" s="287">
        <v>34</v>
      </c>
      <c r="D92" s="288"/>
      <c r="E92" s="296"/>
      <c r="F92" s="333" t="s">
        <v>101</v>
      </c>
      <c r="G92" s="263">
        <f t="shared" ref="G92:I92" si="37">SUM(G93:G97)</f>
        <v>11800</v>
      </c>
      <c r="H92" s="263">
        <f t="shared" si="37"/>
        <v>0</v>
      </c>
      <c r="I92" s="263">
        <f t="shared" si="37"/>
        <v>11800</v>
      </c>
      <c r="J92" s="263">
        <f>I92/G92*100</f>
        <v>100</v>
      </c>
      <c r="K92" s="275"/>
      <c r="L92" s="275"/>
    </row>
    <row r="93" spans="2:13" x14ac:dyDescent="0.3">
      <c r="B93" s="235"/>
      <c r="C93" s="247"/>
      <c r="D93" s="247"/>
      <c r="E93" s="232"/>
      <c r="F93" s="274" t="s">
        <v>14</v>
      </c>
      <c r="G93" s="257">
        <v>7000</v>
      </c>
      <c r="H93" s="257">
        <f>I93-G93</f>
        <v>0</v>
      </c>
      <c r="I93" s="257">
        <v>7000</v>
      </c>
      <c r="J93" s="378">
        <f>I93/G93*100</f>
        <v>100</v>
      </c>
      <c r="K93" s="275"/>
      <c r="L93" s="275"/>
    </row>
    <row r="94" spans="2:13" x14ac:dyDescent="0.3">
      <c r="B94" s="235"/>
      <c r="C94" s="247"/>
      <c r="D94" s="251"/>
      <c r="E94" s="228">
        <v>3427</v>
      </c>
      <c r="F94" s="274" t="s">
        <v>17</v>
      </c>
      <c r="G94" s="257">
        <v>4800</v>
      </c>
      <c r="H94" s="293"/>
      <c r="I94" s="322">
        <v>4800</v>
      </c>
      <c r="J94" s="378">
        <f>I94/G94*100</f>
        <v>100</v>
      </c>
      <c r="K94" s="275"/>
      <c r="L94" s="275"/>
    </row>
    <row r="95" spans="2:13" x14ac:dyDescent="0.3">
      <c r="B95" s="235"/>
      <c r="C95" s="247"/>
      <c r="D95" s="247"/>
      <c r="E95" s="232"/>
      <c r="F95" s="274" t="s">
        <v>46</v>
      </c>
      <c r="G95" s="254"/>
      <c r="H95" s="225"/>
      <c r="I95" s="254"/>
      <c r="J95" s="255"/>
      <c r="K95" s="275"/>
      <c r="L95" s="275"/>
    </row>
    <row r="96" spans="2:13" x14ac:dyDescent="0.3">
      <c r="B96" s="235"/>
      <c r="C96" s="247"/>
      <c r="D96" s="251"/>
      <c r="E96" s="228">
        <v>3431</v>
      </c>
      <c r="F96" s="274" t="s">
        <v>49</v>
      </c>
      <c r="G96" s="257"/>
      <c r="H96" s="293"/>
      <c r="I96" s="322"/>
      <c r="J96" s="362"/>
      <c r="K96" s="275"/>
      <c r="L96" s="275"/>
    </row>
    <row r="97" spans="1:12" x14ac:dyDescent="0.3">
      <c r="B97" s="236"/>
      <c r="C97" s="312"/>
      <c r="D97" s="317"/>
      <c r="E97" s="237">
        <v>3433</v>
      </c>
      <c r="F97" s="277" t="s">
        <v>52</v>
      </c>
      <c r="G97" s="323"/>
      <c r="H97" s="303"/>
      <c r="I97" s="323"/>
      <c r="J97" s="362"/>
      <c r="K97" s="275"/>
      <c r="L97" s="275"/>
    </row>
    <row r="98" spans="1:12" x14ac:dyDescent="0.3">
      <c r="B98" s="328"/>
      <c r="C98" s="334">
        <v>38</v>
      </c>
      <c r="D98" s="335"/>
      <c r="E98" s="336"/>
      <c r="F98" s="337" t="s">
        <v>122</v>
      </c>
      <c r="G98" s="263">
        <f t="shared" ref="G98:J98" si="38">SUM(G99:G103)</f>
        <v>80000</v>
      </c>
      <c r="H98" s="263">
        <f t="shared" si="38"/>
        <v>0</v>
      </c>
      <c r="I98" s="263">
        <f t="shared" si="38"/>
        <v>80000</v>
      </c>
      <c r="J98" s="263">
        <f t="shared" si="38"/>
        <v>100</v>
      </c>
      <c r="K98" s="275"/>
      <c r="L98" s="275"/>
    </row>
    <row r="99" spans="1:12" x14ac:dyDescent="0.3">
      <c r="B99" s="235"/>
      <c r="C99" s="313"/>
      <c r="D99" s="318"/>
      <c r="E99" s="294"/>
      <c r="F99" s="274" t="s">
        <v>14</v>
      </c>
      <c r="G99" s="254"/>
      <c r="H99" s="225"/>
      <c r="I99" s="254"/>
      <c r="J99" s="252"/>
      <c r="K99" s="275"/>
      <c r="L99" s="275"/>
    </row>
    <row r="100" spans="1:12" x14ac:dyDescent="0.3">
      <c r="B100" s="235"/>
      <c r="C100" s="313"/>
      <c r="D100" s="318"/>
      <c r="E100" s="294"/>
      <c r="F100" s="274" t="s">
        <v>17</v>
      </c>
      <c r="G100" s="254"/>
      <c r="H100" s="225"/>
      <c r="I100" s="254"/>
      <c r="J100" s="254"/>
      <c r="K100" s="275"/>
      <c r="L100" s="275"/>
    </row>
    <row r="101" spans="1:12" x14ac:dyDescent="0.3">
      <c r="B101" s="235"/>
      <c r="C101" s="313"/>
      <c r="D101" s="318"/>
      <c r="E101" s="294"/>
      <c r="F101" s="274" t="s">
        <v>46</v>
      </c>
      <c r="G101" s="252">
        <v>80000</v>
      </c>
      <c r="H101" s="252">
        <f>I101-G101</f>
        <v>0</v>
      </c>
      <c r="I101" s="252">
        <v>80000</v>
      </c>
      <c r="J101" s="359">
        <f>I101/G101*100</f>
        <v>100</v>
      </c>
      <c r="K101" s="275"/>
      <c r="L101" s="275"/>
    </row>
    <row r="102" spans="1:12" x14ac:dyDescent="0.3">
      <c r="B102" s="235"/>
      <c r="C102" s="313"/>
      <c r="D102" s="319"/>
      <c r="E102" s="294"/>
      <c r="F102" s="274" t="s">
        <v>49</v>
      </c>
      <c r="G102" s="254"/>
      <c r="H102" s="225"/>
      <c r="I102" s="254"/>
      <c r="J102" s="359"/>
      <c r="K102" s="275"/>
      <c r="L102" s="275"/>
    </row>
    <row r="103" spans="1:12" x14ac:dyDescent="0.3">
      <c r="A103" s="209"/>
      <c r="B103" s="236"/>
      <c r="C103" s="314"/>
      <c r="D103" s="320"/>
      <c r="E103" s="305">
        <v>3811</v>
      </c>
      <c r="F103" s="277" t="s">
        <v>52</v>
      </c>
      <c r="G103" s="323"/>
      <c r="H103" s="302"/>
      <c r="I103" s="321"/>
      <c r="J103" s="359"/>
      <c r="K103" s="275"/>
      <c r="L103" s="275"/>
    </row>
    <row r="104" spans="1:12" x14ac:dyDescent="0.3">
      <c r="B104" s="340">
        <v>4</v>
      </c>
      <c r="C104" s="341"/>
      <c r="D104" s="341"/>
      <c r="E104" s="342"/>
      <c r="F104" s="343" t="s">
        <v>6</v>
      </c>
      <c r="G104" s="332">
        <f t="shared" ref="G104:I104" si="39">G105+G111</f>
        <v>618945</v>
      </c>
      <c r="H104" s="332">
        <f t="shared" si="39"/>
        <v>42600</v>
      </c>
      <c r="I104" s="332">
        <f t="shared" si="39"/>
        <v>661545</v>
      </c>
      <c r="J104" s="332">
        <f>I104/G104*100</f>
        <v>106.88267939800791</v>
      </c>
      <c r="K104" s="275"/>
      <c r="L104" s="275"/>
    </row>
    <row r="105" spans="1:12" ht="29.25" customHeight="1" x14ac:dyDescent="0.3">
      <c r="B105" s="339"/>
      <c r="C105" s="259">
        <v>42</v>
      </c>
      <c r="D105" s="259"/>
      <c r="E105" s="260"/>
      <c r="F105" s="338" t="s">
        <v>105</v>
      </c>
      <c r="G105" s="263">
        <f t="shared" ref="G105:I105" si="40">SUM(G106:G110)</f>
        <v>161500</v>
      </c>
      <c r="H105" s="263">
        <f t="shared" si="40"/>
        <v>42600</v>
      </c>
      <c r="I105" s="263">
        <f t="shared" si="40"/>
        <v>204100</v>
      </c>
      <c r="J105" s="263">
        <f>I105/G105*100</f>
        <v>126.37770897832816</v>
      </c>
      <c r="K105" s="275"/>
      <c r="L105" s="275"/>
    </row>
    <row r="106" spans="1:12" x14ac:dyDescent="0.3">
      <c r="B106" s="306"/>
      <c r="C106" s="315"/>
      <c r="D106" s="311"/>
      <c r="E106" s="300"/>
      <c r="F106" s="301" t="s">
        <v>14</v>
      </c>
      <c r="G106" s="427">
        <v>135500</v>
      </c>
      <c r="H106" s="427">
        <f>I106-G106</f>
        <v>42600</v>
      </c>
      <c r="I106" s="427">
        <v>178100</v>
      </c>
      <c r="J106" s="257">
        <f>I106/G106*100</f>
        <v>131.4391143911439</v>
      </c>
      <c r="K106" s="275"/>
      <c r="L106" s="275"/>
    </row>
    <row r="107" spans="1:12" x14ac:dyDescent="0.3">
      <c r="B107" s="307"/>
      <c r="C107" s="250"/>
      <c r="D107" s="244"/>
      <c r="E107" s="228">
        <v>4221</v>
      </c>
      <c r="F107" s="274" t="s">
        <v>17</v>
      </c>
      <c r="G107" s="257">
        <v>24000</v>
      </c>
      <c r="H107" s="257">
        <f>I107-G107</f>
        <v>0</v>
      </c>
      <c r="I107" s="257">
        <v>24000</v>
      </c>
      <c r="J107" s="257">
        <f>I107/G107*100</f>
        <v>100</v>
      </c>
      <c r="K107" s="275"/>
      <c r="L107" s="275"/>
    </row>
    <row r="108" spans="1:12" x14ac:dyDescent="0.3">
      <c r="B108" s="307"/>
      <c r="C108" s="250"/>
      <c r="D108" s="244"/>
      <c r="E108" s="228">
        <v>4222</v>
      </c>
      <c r="F108" s="274" t="s">
        <v>46</v>
      </c>
      <c r="G108" s="325"/>
      <c r="H108" s="293"/>
      <c r="I108" s="325"/>
      <c r="J108" s="358"/>
      <c r="K108" s="275"/>
      <c r="L108" s="275"/>
    </row>
    <row r="109" spans="1:12" x14ac:dyDescent="0.3">
      <c r="B109" s="307"/>
      <c r="C109" s="250"/>
      <c r="D109" s="244"/>
      <c r="E109" s="228">
        <v>4223</v>
      </c>
      <c r="F109" s="274" t="s">
        <v>49</v>
      </c>
      <c r="G109" s="325">
        <v>2000</v>
      </c>
      <c r="H109" s="293">
        <f>I109-G109</f>
        <v>0</v>
      </c>
      <c r="I109" s="325">
        <v>2000</v>
      </c>
      <c r="J109" s="359">
        <f>I109/G109*100</f>
        <v>100</v>
      </c>
      <c r="K109" s="275"/>
      <c r="L109" s="275"/>
    </row>
    <row r="110" spans="1:12" x14ac:dyDescent="0.3">
      <c r="B110" s="308"/>
      <c r="C110" s="316"/>
      <c r="D110" s="245"/>
      <c r="E110" s="237">
        <v>4224</v>
      </c>
      <c r="F110" s="277" t="s">
        <v>52</v>
      </c>
      <c r="G110" s="323"/>
      <c r="H110" s="302"/>
      <c r="I110" s="326"/>
      <c r="J110" s="359"/>
      <c r="K110" s="275"/>
      <c r="L110" s="275"/>
    </row>
    <row r="111" spans="1:12" x14ac:dyDescent="0.3">
      <c r="B111" s="339"/>
      <c r="C111" s="259">
        <v>45</v>
      </c>
      <c r="D111" s="267"/>
      <c r="E111" s="268"/>
      <c r="F111" s="296" t="s">
        <v>115</v>
      </c>
      <c r="G111" s="263">
        <f t="shared" ref="G111:I111" si="41">SUM(G112:G116)</f>
        <v>457445</v>
      </c>
      <c r="H111" s="263">
        <f t="shared" si="41"/>
        <v>0</v>
      </c>
      <c r="I111" s="263">
        <f t="shared" si="41"/>
        <v>457445</v>
      </c>
      <c r="J111" s="355">
        <f>I111/G111*100</f>
        <v>100</v>
      </c>
      <c r="K111" s="275"/>
      <c r="L111" s="275"/>
    </row>
    <row r="112" spans="1:12" x14ac:dyDescent="0.3">
      <c r="B112" s="307"/>
      <c r="C112" s="250"/>
      <c r="D112" s="247"/>
      <c r="E112" s="232"/>
      <c r="F112" s="274" t="s">
        <v>14</v>
      </c>
      <c r="G112" s="257">
        <v>455845</v>
      </c>
      <c r="H112" s="257">
        <f>I112-G112</f>
        <v>0</v>
      </c>
      <c r="I112" s="257">
        <v>455845</v>
      </c>
      <c r="J112" s="360">
        <f>I112/G112*100</f>
        <v>100</v>
      </c>
      <c r="K112" s="275"/>
      <c r="L112" s="275"/>
    </row>
    <row r="113" spans="2:12" x14ac:dyDescent="0.3">
      <c r="B113" s="307"/>
      <c r="C113" s="250"/>
      <c r="D113" s="244"/>
      <c r="E113" s="228">
        <v>4511</v>
      </c>
      <c r="F113" s="274" t="s">
        <v>17</v>
      </c>
      <c r="G113" s="257">
        <v>1600</v>
      </c>
      <c r="H113" s="257">
        <f>I113-G113</f>
        <v>0</v>
      </c>
      <c r="I113" s="325">
        <v>1600</v>
      </c>
      <c r="J113" s="360">
        <f>I113/G113*100</f>
        <v>100</v>
      </c>
      <c r="K113" s="275"/>
      <c r="L113" s="275"/>
    </row>
    <row r="114" spans="2:12" x14ac:dyDescent="0.3">
      <c r="B114" s="307"/>
      <c r="C114" s="250"/>
      <c r="D114" s="247"/>
      <c r="E114" s="232"/>
      <c r="F114" s="274" t="s">
        <v>46</v>
      </c>
      <c r="G114" s="254"/>
      <c r="H114" s="225"/>
      <c r="I114" s="254"/>
      <c r="J114" s="395"/>
      <c r="K114" s="275"/>
      <c r="L114" s="275"/>
    </row>
    <row r="115" spans="2:12" x14ac:dyDescent="0.3">
      <c r="B115" s="307"/>
      <c r="C115" s="250"/>
      <c r="D115" s="244"/>
      <c r="E115" s="228">
        <v>4521</v>
      </c>
      <c r="F115" s="274" t="s">
        <v>49</v>
      </c>
      <c r="G115" s="257"/>
      <c r="H115" s="293"/>
      <c r="I115" s="325"/>
      <c r="J115" s="359"/>
      <c r="K115" s="275"/>
      <c r="L115" s="275"/>
    </row>
    <row r="116" spans="2:12" x14ac:dyDescent="0.3">
      <c r="B116" s="308"/>
      <c r="C116" s="316"/>
      <c r="D116" s="312"/>
      <c r="E116" s="304"/>
      <c r="F116" s="277" t="s">
        <v>52</v>
      </c>
      <c r="G116" s="324"/>
      <c r="H116" s="309"/>
      <c r="I116" s="324"/>
      <c r="J116" s="253"/>
      <c r="K116" s="275"/>
      <c r="L116" s="275"/>
    </row>
    <row r="117" spans="2:12" x14ac:dyDescent="0.3">
      <c r="B117" s="273"/>
      <c r="C117" s="273"/>
      <c r="D117" s="273"/>
      <c r="E117" s="273"/>
      <c r="F117" s="273"/>
      <c r="G117" s="273"/>
      <c r="H117" s="273"/>
      <c r="I117" s="273"/>
      <c r="J117" s="363"/>
      <c r="K117" s="273"/>
      <c r="L117" s="273"/>
    </row>
    <row r="118" spans="2:12" x14ac:dyDescent="0.3">
      <c r="B118" s="273"/>
      <c r="C118" s="273"/>
      <c r="D118" s="273"/>
      <c r="E118" s="273"/>
      <c r="F118" s="273"/>
      <c r="G118" s="273"/>
      <c r="H118" s="273"/>
      <c r="I118" s="273"/>
      <c r="J118" s="227"/>
      <c r="K118" s="273"/>
      <c r="L118" s="273"/>
    </row>
    <row r="119" spans="2:12" x14ac:dyDescent="0.3">
      <c r="B119" s="273"/>
      <c r="C119" s="273"/>
      <c r="D119" s="273"/>
      <c r="E119" s="273"/>
      <c r="F119" s="273"/>
      <c r="G119" s="273"/>
      <c r="H119" s="273"/>
      <c r="I119" s="273"/>
      <c r="J119" s="273"/>
    </row>
    <row r="120" spans="2:12" x14ac:dyDescent="0.3">
      <c r="B120" s="273"/>
      <c r="C120" s="273"/>
      <c r="D120" s="273"/>
      <c r="E120" s="273"/>
      <c r="F120" s="273"/>
      <c r="G120" s="273"/>
      <c r="H120" s="273"/>
      <c r="I120" s="273"/>
      <c r="J120" s="273"/>
    </row>
    <row r="121" spans="2:12" x14ac:dyDescent="0.3">
      <c r="B121" s="273"/>
      <c r="C121" s="273"/>
      <c r="D121" s="273"/>
      <c r="E121" s="273"/>
      <c r="F121" s="273"/>
      <c r="G121" s="273"/>
      <c r="H121" s="273"/>
      <c r="I121" s="273"/>
      <c r="J121" s="273"/>
    </row>
    <row r="122" spans="2:12" x14ac:dyDescent="0.3">
      <c r="B122" s="273"/>
      <c r="C122" s="273"/>
      <c r="D122" s="273"/>
      <c r="E122" s="273"/>
      <c r="F122" s="273"/>
      <c r="G122" s="273"/>
      <c r="H122" s="273"/>
      <c r="I122" s="273"/>
      <c r="J122" s="273"/>
    </row>
    <row r="123" spans="2:12" x14ac:dyDescent="0.3">
      <c r="B123" s="273"/>
      <c r="C123" s="273"/>
      <c r="D123" s="273"/>
      <c r="E123" s="273"/>
      <c r="F123" s="273"/>
      <c r="G123" s="273"/>
      <c r="H123" s="273"/>
      <c r="I123" s="273"/>
      <c r="J123" s="273"/>
    </row>
    <row r="124" spans="2:12" x14ac:dyDescent="0.3">
      <c r="B124" s="273"/>
      <c r="C124" s="273"/>
      <c r="D124" s="273"/>
      <c r="E124" s="273"/>
      <c r="F124" s="273"/>
      <c r="G124" s="273"/>
      <c r="H124" s="273"/>
      <c r="I124" s="273"/>
      <c r="J124" s="273"/>
    </row>
    <row r="125" spans="2:12" x14ac:dyDescent="0.3">
      <c r="B125" s="273"/>
      <c r="C125" s="273"/>
      <c r="D125" s="273"/>
      <c r="E125" s="273"/>
      <c r="F125" s="273"/>
      <c r="G125" s="273"/>
      <c r="H125" s="273"/>
      <c r="I125" s="273"/>
      <c r="J125" s="273"/>
    </row>
    <row r="126" spans="2:12" x14ac:dyDescent="0.3">
      <c r="B126" s="273"/>
      <c r="C126" s="273"/>
      <c r="D126" s="273"/>
      <c r="E126" s="273"/>
      <c r="F126" s="273"/>
      <c r="G126" s="273"/>
      <c r="H126" s="273"/>
      <c r="I126" s="273"/>
      <c r="J126" s="273"/>
    </row>
    <row r="127" spans="2:12" x14ac:dyDescent="0.3">
      <c r="B127" s="273"/>
      <c r="C127" s="273"/>
      <c r="D127" s="273"/>
      <c r="E127" s="273"/>
      <c r="F127" s="273"/>
      <c r="G127" s="273"/>
      <c r="H127" s="273"/>
      <c r="I127" s="273"/>
      <c r="J127" s="273"/>
    </row>
    <row r="128" spans="2:12" x14ac:dyDescent="0.3">
      <c r="B128" s="273"/>
      <c r="C128" s="273"/>
      <c r="D128" s="273"/>
      <c r="E128" s="273"/>
      <c r="F128" s="273"/>
      <c r="G128" s="273"/>
      <c r="H128" s="273"/>
      <c r="I128" s="273"/>
      <c r="J128" s="273"/>
    </row>
    <row r="129" spans="2:10" x14ac:dyDescent="0.3">
      <c r="B129" s="273"/>
      <c r="C129" s="273"/>
      <c r="D129" s="273"/>
      <c r="E129" s="273"/>
      <c r="F129" s="273"/>
      <c r="G129" s="273"/>
      <c r="H129" s="273"/>
      <c r="I129" s="273"/>
      <c r="J129" s="273"/>
    </row>
    <row r="130" spans="2:10" x14ac:dyDescent="0.3">
      <c r="B130" s="273"/>
      <c r="C130" s="273"/>
      <c r="D130" s="273"/>
      <c r="E130" s="273"/>
      <c r="F130" s="273"/>
      <c r="G130" s="273"/>
      <c r="H130" s="273"/>
      <c r="I130" s="273"/>
      <c r="J130" s="273"/>
    </row>
    <row r="131" spans="2:10" x14ac:dyDescent="0.3">
      <c r="B131" s="273"/>
      <c r="C131" s="273"/>
      <c r="D131" s="273"/>
      <c r="E131" s="273"/>
      <c r="F131" s="273"/>
      <c r="G131" s="273"/>
      <c r="H131" s="273"/>
      <c r="I131" s="273"/>
      <c r="J131" s="273"/>
    </row>
    <row r="132" spans="2:10" x14ac:dyDescent="0.3">
      <c r="B132" s="273"/>
      <c r="C132" s="273"/>
      <c r="D132" s="273"/>
      <c r="E132" s="273"/>
      <c r="F132" s="273"/>
      <c r="G132" s="273"/>
      <c r="H132" s="273"/>
      <c r="I132" s="273"/>
      <c r="J132" s="273"/>
    </row>
    <row r="133" spans="2:10" x14ac:dyDescent="0.3">
      <c r="B133" s="273"/>
      <c r="C133" s="273"/>
      <c r="D133" s="273"/>
      <c r="E133" s="273"/>
      <c r="F133" s="273"/>
      <c r="G133" s="273"/>
      <c r="H133" s="273"/>
      <c r="I133" s="273"/>
      <c r="J133" s="273"/>
    </row>
  </sheetData>
  <sheetProtection selectLockedCells="1"/>
  <protectedRanges>
    <protectedRange algorithmName="SHA-512" hashValue="R8frfBQ/MhInQYm+jLEgMwgPwCkrGPIUaxyIFLRSCn/+fIsUU6bmJDax/r7gTh2PEAEvgODYwg0rRRjqSM/oww==" saltValue="tbZzHO5lCNHCDH5y3XGZag==" spinCount="100000" sqref="F14:F15 F46" name="Range1_4"/>
  </protectedRanges>
  <mergeCells count="8">
    <mergeCell ref="A1:B1"/>
    <mergeCell ref="C1:F1"/>
    <mergeCell ref="B80:F80"/>
    <mergeCell ref="B2:I2"/>
    <mergeCell ref="B4:I4"/>
    <mergeCell ref="B6:I6"/>
    <mergeCell ref="B9:F9"/>
    <mergeCell ref="B79:F79"/>
  </mergeCells>
  <pageMargins left="0.7" right="0.7" top="0.75" bottom="0.75" header="0.3" footer="0.3"/>
  <pageSetup paperSize="9" scale="60" fitToHeight="0" orientation="portrait" r:id="rId1"/>
  <rowBreaks count="1" manualBreakCount="1">
    <brk id="2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N65"/>
  <sheetViews>
    <sheetView zoomScaleNormal="100" workbookViewId="0">
      <selection activeCell="L27" sqref="L27"/>
    </sheetView>
  </sheetViews>
  <sheetFormatPr defaultRowHeight="14.4" x14ac:dyDescent="0.3"/>
  <cols>
    <col min="1" max="1" width="10.44140625" customWidth="1"/>
    <col min="2" max="2" width="51.6640625" customWidth="1"/>
    <col min="3" max="7" width="12.6640625" customWidth="1"/>
    <col min="8" max="8" width="12.5546875" customWidth="1"/>
    <col min="9" max="9" width="13.109375" customWidth="1"/>
    <col min="10" max="10" width="11" customWidth="1"/>
    <col min="11" max="11" width="10" bestFit="1" customWidth="1"/>
    <col min="12" max="12" width="12.5546875" bestFit="1" customWidth="1"/>
    <col min="13" max="13" width="11.5546875" bestFit="1" customWidth="1"/>
  </cols>
  <sheetData>
    <row r="1" spans="1:13" ht="18" customHeight="1" x14ac:dyDescent="0.3">
      <c r="B1" s="109" t="s">
        <v>137</v>
      </c>
      <c r="C1" s="110">
        <v>11</v>
      </c>
      <c r="D1" s="110">
        <v>31</v>
      </c>
      <c r="E1" s="110">
        <v>43</v>
      </c>
      <c r="F1" s="110">
        <v>52</v>
      </c>
      <c r="G1" s="110">
        <v>41</v>
      </c>
      <c r="H1" s="79"/>
      <c r="I1" s="79">
        <v>7.5345000000000004</v>
      </c>
      <c r="J1" t="s">
        <v>136</v>
      </c>
    </row>
    <row r="2" spans="1:13" ht="18" customHeight="1" x14ac:dyDescent="0.3">
      <c r="B2" s="118" t="s">
        <v>142</v>
      </c>
      <c r="C2" s="119">
        <f>C4/$I$1</f>
        <v>39156139.007233389</v>
      </c>
      <c r="D2" s="119">
        <f t="shared" ref="D2:G2" si="0">D4/$I$1</f>
        <v>2243814.9578605085</v>
      </c>
      <c r="E2" s="119">
        <f t="shared" si="0"/>
        <v>31926.768863229143</v>
      </c>
      <c r="F2" s="119">
        <f t="shared" si="0"/>
        <v>599718.06224699714</v>
      </c>
      <c r="G2" s="119">
        <f t="shared" si="0"/>
        <v>357115.2737407923</v>
      </c>
      <c r="H2" s="120"/>
      <c r="I2" s="121">
        <f>SUM(C2:G2)</f>
        <v>42388714.069944918</v>
      </c>
      <c r="J2" s="112"/>
    </row>
    <row r="3" spans="1:13" x14ac:dyDescent="0.3">
      <c r="A3" s="67">
        <v>10915</v>
      </c>
      <c r="B3" s="117" t="s">
        <v>134</v>
      </c>
      <c r="C3" s="78" t="s">
        <v>138</v>
      </c>
      <c r="D3" s="78" t="s">
        <v>138</v>
      </c>
      <c r="E3" s="78" t="s">
        <v>138</v>
      </c>
      <c r="F3" s="78" t="s">
        <v>138</v>
      </c>
      <c r="G3" s="78" t="s">
        <v>138</v>
      </c>
      <c r="H3" s="94" t="s">
        <v>128</v>
      </c>
      <c r="I3" s="94" t="s">
        <v>135</v>
      </c>
    </row>
    <row r="4" spans="1:13" ht="22.2" customHeight="1" x14ac:dyDescent="0.3">
      <c r="A4" s="111" t="s">
        <v>143</v>
      </c>
      <c r="B4" s="65" t="s">
        <v>116</v>
      </c>
      <c r="C4" s="76">
        <f>C5+C59</f>
        <v>295021929.34999996</v>
      </c>
      <c r="D4" s="76">
        <f t="shared" ref="D4:I4" si="1">D5+D59</f>
        <v>16906023.800000001</v>
      </c>
      <c r="E4" s="76">
        <f t="shared" si="1"/>
        <v>240552.24</v>
      </c>
      <c r="F4" s="76">
        <f t="shared" si="1"/>
        <v>4518575.74</v>
      </c>
      <c r="G4" s="76">
        <f t="shared" si="1"/>
        <v>2690685.03</v>
      </c>
      <c r="H4" s="76">
        <f t="shared" si="1"/>
        <v>319377766.15999997</v>
      </c>
      <c r="I4" s="114">
        <f t="shared" si="1"/>
        <v>42388714.069944918</v>
      </c>
      <c r="J4" s="98">
        <f>J5+J59</f>
        <v>42388712.107186876</v>
      </c>
      <c r="K4" s="97"/>
      <c r="L4" s="61"/>
      <c r="M4" s="61"/>
    </row>
    <row r="5" spans="1:13" x14ac:dyDescent="0.3">
      <c r="A5" s="74">
        <v>11</v>
      </c>
      <c r="B5" s="75" t="s">
        <v>117</v>
      </c>
      <c r="C5" s="76">
        <f>C6+C10+C12+C15+C19+C26+C36+C38+C45+C47+C49+C55+C57</f>
        <v>295021929.34999996</v>
      </c>
      <c r="D5" s="76">
        <f>D6+D10+D12+D15+D19+D26+D36+D38+D45+D47+D49+D55+D57</f>
        <v>16906023.800000001</v>
      </c>
      <c r="E5" s="76">
        <f t="shared" ref="E5:J5" si="2">E6+E10+E12+E15+E19+E26+E36+E38+E45+E47+E49+E55+E57</f>
        <v>240552.24</v>
      </c>
      <c r="F5" s="76">
        <f t="shared" si="2"/>
        <v>4518575.74</v>
      </c>
      <c r="G5" s="76">
        <f t="shared" si="2"/>
        <v>0</v>
      </c>
      <c r="H5" s="76">
        <f t="shared" si="2"/>
        <v>316687081.13</v>
      </c>
      <c r="I5" s="114">
        <f t="shared" si="2"/>
        <v>42031598.796204127</v>
      </c>
      <c r="J5" s="98">
        <f t="shared" si="2"/>
        <v>42031596.827186875</v>
      </c>
    </row>
    <row r="6" spans="1:13" x14ac:dyDescent="0.3">
      <c r="A6" s="74">
        <v>311</v>
      </c>
      <c r="B6" s="75" t="s">
        <v>28</v>
      </c>
      <c r="C6" s="76">
        <f t="shared" ref="C6:H6" si="3">SUM(C7:C9)</f>
        <v>169260628.97999999</v>
      </c>
      <c r="D6" s="80">
        <f t="shared" si="3"/>
        <v>0</v>
      </c>
      <c r="E6" s="80">
        <f t="shared" si="3"/>
        <v>0</v>
      </c>
      <c r="F6" s="80">
        <f t="shared" si="3"/>
        <v>0</v>
      </c>
      <c r="G6" s="80">
        <f t="shared" si="3"/>
        <v>0</v>
      </c>
      <c r="H6" s="76">
        <f t="shared" si="3"/>
        <v>169260628.97999999</v>
      </c>
      <c r="I6" s="114">
        <f>SUM(I7:I9)</f>
        <v>22464746.032251641</v>
      </c>
      <c r="J6" s="98">
        <f>SUM(J7:J9)</f>
        <v>22464746.034654588</v>
      </c>
      <c r="L6" s="61"/>
    </row>
    <row r="7" spans="1:13" x14ac:dyDescent="0.3">
      <c r="A7" s="68">
        <v>3111</v>
      </c>
      <c r="B7" s="66" t="s">
        <v>29</v>
      </c>
      <c r="C7" s="125">
        <f>SUM([1]bols:zagreb!C7)</f>
        <v>159894856.18000001</v>
      </c>
      <c r="D7" s="81"/>
      <c r="E7" s="81"/>
      <c r="F7" s="81"/>
      <c r="G7" s="81"/>
      <c r="H7" s="70">
        <f>SUM(C7:G7)</f>
        <v>159894856.18000001</v>
      </c>
      <c r="I7" s="96">
        <f>H7/$I$1</f>
        <v>21221694.363262326</v>
      </c>
      <c r="J7" s="125">
        <f>SUM([1]bols:zagreb!J7)</f>
        <v>21221694.369984072</v>
      </c>
      <c r="L7" s="61"/>
    </row>
    <row r="8" spans="1:13" x14ac:dyDescent="0.3">
      <c r="A8" s="68">
        <v>3113</v>
      </c>
      <c r="B8" s="66" t="s">
        <v>70</v>
      </c>
      <c r="C8" s="125">
        <f>SUM([1]bols:zagreb!C8)</f>
        <v>9171464.1600000001</v>
      </c>
      <c r="D8" s="81"/>
      <c r="E8" s="81"/>
      <c r="F8" s="81"/>
      <c r="G8" s="81"/>
      <c r="H8" s="70">
        <f>SUM(C8:F8)</f>
        <v>9171464.1600000001</v>
      </c>
      <c r="I8" s="96">
        <f t="shared" ref="I8:I58" si="4">H8/$I$1</f>
        <v>1217262.4805892892</v>
      </c>
      <c r="J8" s="125">
        <f>SUM([1]bols:zagreb!J8)</f>
        <v>1217262.5046705157</v>
      </c>
      <c r="L8" s="61"/>
    </row>
    <row r="9" spans="1:13" x14ac:dyDescent="0.3">
      <c r="A9" s="68">
        <v>3114</v>
      </c>
      <c r="B9" s="66" t="s">
        <v>118</v>
      </c>
      <c r="C9" s="125">
        <f>SUM([1]bols:zagreb!C9)</f>
        <v>194308.64</v>
      </c>
      <c r="D9" s="81"/>
      <c r="E9" s="81"/>
      <c r="F9" s="81"/>
      <c r="G9" s="81"/>
      <c r="H9" s="70">
        <f>SUM(C9:G9)</f>
        <v>194308.64</v>
      </c>
      <c r="I9" s="96">
        <f t="shared" si="4"/>
        <v>25789.188400026545</v>
      </c>
      <c r="J9" s="125">
        <f>SUM([1]bols:zagreb!J9)</f>
        <v>25789.160000000003</v>
      </c>
      <c r="L9" s="61"/>
    </row>
    <row r="10" spans="1:13" x14ac:dyDescent="0.3">
      <c r="A10" s="74">
        <v>312</v>
      </c>
      <c r="B10" s="75" t="s">
        <v>71</v>
      </c>
      <c r="C10" s="76">
        <f t="shared" ref="C10:J10" si="5">C11</f>
        <v>9160905.0099999998</v>
      </c>
      <c r="D10" s="80">
        <f t="shared" si="5"/>
        <v>0</v>
      </c>
      <c r="E10" s="80">
        <f t="shared" si="5"/>
        <v>0</v>
      </c>
      <c r="F10" s="80">
        <f t="shared" si="5"/>
        <v>0</v>
      </c>
      <c r="G10" s="80">
        <f t="shared" si="5"/>
        <v>0</v>
      </c>
      <c r="H10" s="76">
        <f t="shared" si="5"/>
        <v>9160905.0099999998</v>
      </c>
      <c r="I10" s="114">
        <f t="shared" si="5"/>
        <v>1215861.0405468179</v>
      </c>
      <c r="J10" s="98">
        <f t="shared" si="5"/>
        <v>1215861.0320452584</v>
      </c>
      <c r="L10" s="61"/>
    </row>
    <row r="11" spans="1:13" x14ac:dyDescent="0.3">
      <c r="A11" s="68">
        <v>3121</v>
      </c>
      <c r="B11" s="66" t="s">
        <v>71</v>
      </c>
      <c r="C11" s="125">
        <f>SUM([1]bols:zagreb!C11)</f>
        <v>9160905.0099999998</v>
      </c>
      <c r="D11" s="81"/>
      <c r="E11" s="81"/>
      <c r="F11" s="81"/>
      <c r="G11" s="81"/>
      <c r="H11" s="70">
        <f>SUM(C11:G11)</f>
        <v>9160905.0099999998</v>
      </c>
      <c r="I11" s="96">
        <f t="shared" si="4"/>
        <v>1215861.0405468179</v>
      </c>
      <c r="J11" s="125">
        <f>SUM([1]bols:zagreb!J11)</f>
        <v>1215861.0320452584</v>
      </c>
      <c r="L11" s="61"/>
    </row>
    <row r="12" spans="1:13" x14ac:dyDescent="0.3">
      <c r="A12" s="74">
        <v>313</v>
      </c>
      <c r="B12" s="75" t="s">
        <v>72</v>
      </c>
      <c r="C12" s="76">
        <f t="shared" ref="C12:J12" si="6">C13+C14</f>
        <v>45735042.140000001</v>
      </c>
      <c r="D12" s="80">
        <f t="shared" si="6"/>
        <v>0</v>
      </c>
      <c r="E12" s="80">
        <f t="shared" si="6"/>
        <v>0</v>
      </c>
      <c r="F12" s="80">
        <f t="shared" si="6"/>
        <v>0</v>
      </c>
      <c r="G12" s="80">
        <f t="shared" si="6"/>
        <v>0</v>
      </c>
      <c r="H12" s="76">
        <f t="shared" si="6"/>
        <v>45735042.140000001</v>
      </c>
      <c r="I12" s="114">
        <f t="shared" si="6"/>
        <v>6070083.2357820682</v>
      </c>
      <c r="J12" s="98">
        <f t="shared" si="6"/>
        <v>6070081.2358690016</v>
      </c>
      <c r="L12" s="61"/>
    </row>
    <row r="13" spans="1:13" x14ac:dyDescent="0.3">
      <c r="A13" s="68">
        <v>3131</v>
      </c>
      <c r="B13" s="66" t="s">
        <v>73</v>
      </c>
      <c r="C13" s="125">
        <f>SUM([1]bols:zagreb!C13)</f>
        <v>18567041.159999996</v>
      </c>
      <c r="D13" s="81"/>
      <c r="E13" s="81"/>
      <c r="F13" s="81"/>
      <c r="G13" s="81"/>
      <c r="H13" s="70">
        <f>SUM(C13:G13)</f>
        <v>18567041.159999996</v>
      </c>
      <c r="I13" s="96">
        <f t="shared" si="4"/>
        <v>2464269.8467051554</v>
      </c>
      <c r="J13" s="125">
        <f>SUM([1]bols:zagreb!J13)</f>
        <v>2464269.8513577543</v>
      </c>
      <c r="L13" s="61"/>
    </row>
    <row r="14" spans="1:13" x14ac:dyDescent="0.3">
      <c r="A14" s="68">
        <v>3132</v>
      </c>
      <c r="B14" s="66" t="s">
        <v>74</v>
      </c>
      <c r="C14" s="125">
        <f>SUM([1]bols:zagreb!C14)</f>
        <v>27168000.98</v>
      </c>
      <c r="D14" s="81"/>
      <c r="E14" s="81"/>
      <c r="F14" s="81"/>
      <c r="G14" s="81"/>
      <c r="H14" s="70">
        <f>SUM(C14:G14)</f>
        <v>27168000.98</v>
      </c>
      <c r="I14" s="96">
        <f t="shared" si="4"/>
        <v>3605813.3890769128</v>
      </c>
      <c r="J14" s="125">
        <f>SUM([1]bols:zagreb!J14)</f>
        <v>3605811.3845112473</v>
      </c>
      <c r="L14" s="61"/>
    </row>
    <row r="15" spans="1:13" x14ac:dyDescent="0.3">
      <c r="A15" s="74">
        <v>321</v>
      </c>
      <c r="B15" s="75" t="s">
        <v>30</v>
      </c>
      <c r="C15" s="76">
        <f t="shared" ref="C15:J15" si="7">SUM(C16:C18)</f>
        <v>8755593.7699999996</v>
      </c>
      <c r="D15" s="76">
        <f t="shared" si="7"/>
        <v>28971.480000000003</v>
      </c>
      <c r="E15" s="80">
        <f t="shared" si="7"/>
        <v>0</v>
      </c>
      <c r="F15" s="85">
        <f t="shared" si="7"/>
        <v>0</v>
      </c>
      <c r="G15" s="85">
        <f t="shared" si="7"/>
        <v>0</v>
      </c>
      <c r="H15" s="76">
        <f t="shared" si="7"/>
        <v>8784565.25</v>
      </c>
      <c r="I15" s="114">
        <f t="shared" si="7"/>
        <v>1165912.1706815313</v>
      </c>
      <c r="J15" s="98">
        <f t="shared" si="7"/>
        <v>1165912.1834813189</v>
      </c>
      <c r="L15" s="61"/>
    </row>
    <row r="16" spans="1:13" x14ac:dyDescent="0.3">
      <c r="A16" s="68">
        <v>3211</v>
      </c>
      <c r="B16" s="66" t="s">
        <v>31</v>
      </c>
      <c r="C16" s="125">
        <f>SUM([1]bols:zagreb!C16)</f>
        <v>227753.84</v>
      </c>
      <c r="D16" s="125">
        <f>SUM([1]bols:zagreb!D16)</f>
        <v>14436.480000000001</v>
      </c>
      <c r="E16" s="81"/>
      <c r="F16" s="82"/>
      <c r="G16" s="82"/>
      <c r="H16" s="70">
        <f>SUM(C16:G16)</f>
        <v>242190.32</v>
      </c>
      <c r="I16" s="96">
        <f t="shared" si="4"/>
        <v>32144.179441236975</v>
      </c>
      <c r="J16" s="125">
        <f>SUM([1]bols:zagreb!J16)</f>
        <v>32144.184667861166</v>
      </c>
    </row>
    <row r="17" spans="1:14" x14ac:dyDescent="0.3">
      <c r="A17" s="68">
        <v>3212</v>
      </c>
      <c r="B17" s="66" t="s">
        <v>75</v>
      </c>
      <c r="C17" s="125">
        <f>SUM([1]bols:zagreb!C17)</f>
        <v>8476330.2300000004</v>
      </c>
      <c r="D17" s="82"/>
      <c r="E17" s="82"/>
      <c r="F17" s="82"/>
      <c r="G17" s="82"/>
      <c r="H17" s="70">
        <f>SUM(C17:G17)</f>
        <v>8476330.2300000004</v>
      </c>
      <c r="I17" s="96">
        <f t="shared" si="4"/>
        <v>1125002.3531753931</v>
      </c>
      <c r="J17" s="125">
        <f>SUM([1]bols:zagreb!J17)</f>
        <v>1125002.3358265311</v>
      </c>
    </row>
    <row r="18" spans="1:14" x14ac:dyDescent="0.3">
      <c r="A18" s="68">
        <v>3213</v>
      </c>
      <c r="B18" s="66" t="s">
        <v>76</v>
      </c>
      <c r="C18" s="125">
        <f>SUM([1]bols:zagreb!C18)</f>
        <v>51509.7</v>
      </c>
      <c r="D18" s="125">
        <f>SUM([1]bols:zagreb!D18)</f>
        <v>14535</v>
      </c>
      <c r="E18" s="81"/>
      <c r="F18" s="82"/>
      <c r="G18" s="82"/>
      <c r="H18" s="70">
        <f>SUM(C18:G18)</f>
        <v>66044.7</v>
      </c>
      <c r="I18" s="96">
        <f t="shared" si="4"/>
        <v>8765.6380649014518</v>
      </c>
      <c r="J18" s="125">
        <f>SUM([1]bols:zagreb!J18)</f>
        <v>8765.6629869268036</v>
      </c>
    </row>
    <row r="19" spans="1:14" x14ac:dyDescent="0.3">
      <c r="A19" s="74">
        <v>322</v>
      </c>
      <c r="B19" s="75" t="s">
        <v>77</v>
      </c>
      <c r="C19" s="76">
        <f t="shared" ref="C19:J19" si="8">SUM(C20:C25)</f>
        <v>46104687.860000007</v>
      </c>
      <c r="D19" s="76">
        <f t="shared" si="8"/>
        <v>9570974.0399999991</v>
      </c>
      <c r="E19" s="76">
        <f t="shared" si="8"/>
        <v>195370.48</v>
      </c>
      <c r="F19" s="76">
        <f t="shared" si="8"/>
        <v>1938213.87</v>
      </c>
      <c r="G19" s="76">
        <f t="shared" si="8"/>
        <v>0</v>
      </c>
      <c r="H19" s="76">
        <f>SUM(H20:H25)</f>
        <v>57809246.249999993</v>
      </c>
      <c r="I19" s="114">
        <f t="shared" si="8"/>
        <v>7672605.5146326898</v>
      </c>
      <c r="J19" s="98">
        <f t="shared" si="8"/>
        <v>7672605.4597664103</v>
      </c>
      <c r="N19" s="97"/>
    </row>
    <row r="20" spans="1:14" x14ac:dyDescent="0.3">
      <c r="A20" s="68">
        <v>3221</v>
      </c>
      <c r="B20" s="66" t="s">
        <v>78</v>
      </c>
      <c r="C20" s="125">
        <f>SUM([1]bols:zagreb!C20)</f>
        <v>2215917.1899999995</v>
      </c>
      <c r="D20" s="125">
        <f>SUM([1]bols:zagreb!D20)</f>
        <v>372944.05000000005</v>
      </c>
      <c r="E20" s="82"/>
      <c r="F20" s="82"/>
      <c r="G20" s="82"/>
      <c r="H20" s="70">
        <f>SUM(C20:G20)</f>
        <v>2588861.2399999993</v>
      </c>
      <c r="I20" s="96">
        <f t="shared" si="4"/>
        <v>343600.93436857115</v>
      </c>
      <c r="J20" s="125">
        <f>SUM([1]bols:zagreb!J20)</f>
        <v>343600.92603225168</v>
      </c>
    </row>
    <row r="21" spans="1:14" x14ac:dyDescent="0.3">
      <c r="A21" s="68">
        <v>3222</v>
      </c>
      <c r="B21" s="66" t="s">
        <v>79</v>
      </c>
      <c r="C21" s="125">
        <f>SUM([1]bols:zagreb!C21)</f>
        <v>17857318.470000003</v>
      </c>
      <c r="D21" s="125">
        <f>SUM([1]bols:zagreb!D21)</f>
        <v>6338135.6699999999</v>
      </c>
      <c r="E21" s="125">
        <f>SUM([1]bols:zagreb!E21)</f>
        <v>190557.98</v>
      </c>
      <c r="F21" s="125">
        <f>SUM([1]bols:zagreb!F21)</f>
        <v>1135288.5</v>
      </c>
      <c r="G21" s="125">
        <f>SUM([1]bols:zagreb!G21)</f>
        <v>0</v>
      </c>
      <c r="H21" s="70">
        <f t="shared" ref="H21:H24" si="9">SUM(C21:G21)</f>
        <v>25521300.620000001</v>
      </c>
      <c r="I21" s="96">
        <f t="shared" si="4"/>
        <v>3387258.692680337</v>
      </c>
      <c r="J21" s="125">
        <f>SUM([1]bols:zagreb!J21)</f>
        <v>3387258.6783190663</v>
      </c>
    </row>
    <row r="22" spans="1:14" x14ac:dyDescent="0.3">
      <c r="A22" s="68">
        <v>3223</v>
      </c>
      <c r="B22" s="66" t="s">
        <v>80</v>
      </c>
      <c r="C22" s="125">
        <f>SUM([1]bols:zagreb!C22)</f>
        <v>24373060.569999997</v>
      </c>
      <c r="D22" s="125">
        <f>SUM([1]bols:zagreb!D22)</f>
        <v>2013917.92</v>
      </c>
      <c r="E22" s="125">
        <f>SUM([1]bols:zagreb!E22)</f>
        <v>0</v>
      </c>
      <c r="F22" s="125">
        <f>SUM([1]bols:zagreb!F22)</f>
        <v>41784.21</v>
      </c>
      <c r="G22" s="125">
        <f>SUM([1]bols:zagreb!G22)</f>
        <v>0</v>
      </c>
      <c r="H22" s="70">
        <f t="shared" si="9"/>
        <v>26428762.699999996</v>
      </c>
      <c r="I22" s="96">
        <f t="shared" si="4"/>
        <v>3507699.6084677144</v>
      </c>
      <c r="J22" s="125">
        <f>SUM([1]bols:zagreb!J22)</f>
        <v>3507699.5952591421</v>
      </c>
    </row>
    <row r="23" spans="1:14" x14ac:dyDescent="0.3">
      <c r="A23" s="68">
        <v>3224</v>
      </c>
      <c r="B23" s="66" t="s">
        <v>81</v>
      </c>
      <c r="C23" s="125">
        <f>SUM([1]bols:zagreb!C23)</f>
        <v>1090759.0300000003</v>
      </c>
      <c r="D23" s="125">
        <f>SUM([1]bols:zagreb!D23)</f>
        <v>559860.03</v>
      </c>
      <c r="E23" s="125">
        <f>SUM([1]bols:zagreb!E23)</f>
        <v>4812.5</v>
      </c>
      <c r="F23" s="125">
        <f>SUM([1]bols:zagreb!F23)</f>
        <v>761141.16</v>
      </c>
      <c r="G23" s="125">
        <f>SUM([1]bols:zagreb!G23)</f>
        <v>0</v>
      </c>
      <c r="H23" s="70">
        <f t="shared" si="9"/>
        <v>2416572.7200000002</v>
      </c>
      <c r="I23" s="96">
        <f t="shared" si="4"/>
        <v>320734.31813657179</v>
      </c>
      <c r="J23" s="125">
        <f>SUM([1]bols:zagreb!J23)</f>
        <v>320734.29911938414</v>
      </c>
    </row>
    <row r="24" spans="1:14" x14ac:dyDescent="0.3">
      <c r="A24" s="68">
        <v>3225</v>
      </c>
      <c r="B24" s="66" t="s">
        <v>82</v>
      </c>
      <c r="C24" s="125">
        <f>SUM([1]bols:zagreb!C24)</f>
        <v>333640.06000000006</v>
      </c>
      <c r="D24" s="125">
        <f>SUM([1]bols:zagreb!D24)</f>
        <v>191295.35</v>
      </c>
      <c r="E24" s="82"/>
      <c r="F24" s="82"/>
      <c r="G24" s="82"/>
      <c r="H24" s="70">
        <f t="shared" si="9"/>
        <v>524935.41</v>
      </c>
      <c r="I24" s="96">
        <f t="shared" si="4"/>
        <v>69670.901851483184</v>
      </c>
      <c r="J24" s="125">
        <f>SUM([1]bols:zagreb!J24)</f>
        <v>69670.882160063702</v>
      </c>
    </row>
    <row r="25" spans="1:14" x14ac:dyDescent="0.3">
      <c r="A25" s="68">
        <v>3227</v>
      </c>
      <c r="B25" s="66" t="s">
        <v>83</v>
      </c>
      <c r="C25" s="125">
        <f>SUM([1]bols:zagreb!C25)</f>
        <v>233992.54</v>
      </c>
      <c r="D25" s="125">
        <f>SUM([1]bols:zagreb!D25)</f>
        <v>94821.01999999999</v>
      </c>
      <c r="E25" s="82"/>
      <c r="F25" s="82"/>
      <c r="G25" s="82"/>
      <c r="H25" s="70">
        <f>SUM(C25:G25)</f>
        <v>328813.56</v>
      </c>
      <c r="I25" s="96">
        <f t="shared" si="4"/>
        <v>43641.059128011148</v>
      </c>
      <c r="J25" s="125">
        <f>SUM([1]bols:zagreb!J25)</f>
        <v>43641.078876501429</v>
      </c>
    </row>
    <row r="26" spans="1:14" x14ac:dyDescent="0.3">
      <c r="A26" s="74">
        <v>323</v>
      </c>
      <c r="B26" s="75" t="s">
        <v>84</v>
      </c>
      <c r="C26" s="76">
        <f t="shared" ref="C26:G26" si="10">SUM(C27:C35)</f>
        <v>12933386.619999999</v>
      </c>
      <c r="D26" s="76">
        <f t="shared" si="10"/>
        <v>1365560.92</v>
      </c>
      <c r="E26" s="76">
        <f t="shared" si="10"/>
        <v>45181.759999999995</v>
      </c>
      <c r="F26" s="76">
        <f t="shared" si="10"/>
        <v>2580361.87</v>
      </c>
      <c r="G26" s="76">
        <f t="shared" si="10"/>
        <v>0</v>
      </c>
      <c r="H26" s="76">
        <f>SUM(H27:H35)</f>
        <v>16924491.169999998</v>
      </c>
      <c r="I26" s="114">
        <f>SUM(I27:I35)</f>
        <v>2246265.9990709401</v>
      </c>
      <c r="J26" s="98">
        <f>SUM(J27:J35)</f>
        <v>2246266.0085015595</v>
      </c>
    </row>
    <row r="27" spans="1:14" x14ac:dyDescent="0.3">
      <c r="A27" s="68">
        <v>3231</v>
      </c>
      <c r="B27" s="66" t="s">
        <v>85</v>
      </c>
      <c r="C27" s="125">
        <f>SUM([1]bols:zagreb!C27)</f>
        <v>555690.18000000005</v>
      </c>
      <c r="D27" s="125">
        <f>SUM([1]bols:zagreb!D27)</f>
        <v>97153.37000000001</v>
      </c>
      <c r="E27" s="82"/>
      <c r="F27" s="82"/>
      <c r="G27" s="82"/>
      <c r="H27" s="70">
        <f>SUM(C27:G27)</f>
        <v>652843.55000000005</v>
      </c>
      <c r="I27" s="96">
        <f t="shared" si="4"/>
        <v>86647.229411374341</v>
      </c>
      <c r="J27" s="125">
        <f>SUM([1]bols:zagreb!J27)</f>
        <v>86647.222165372616</v>
      </c>
    </row>
    <row r="28" spans="1:14" x14ac:dyDescent="0.3">
      <c r="A28" s="68">
        <v>3232</v>
      </c>
      <c r="B28" s="66" t="s">
        <v>86</v>
      </c>
      <c r="C28" s="125">
        <f>SUM([1]bols:zagreb!C28)</f>
        <v>1573470.7800000003</v>
      </c>
      <c r="D28" s="125">
        <f>SUM([1]bols:zagreb!D28)</f>
        <v>359376.70999999996</v>
      </c>
      <c r="E28" s="82"/>
      <c r="F28" s="125">
        <f>SUM([1]bols:zagreb!F28)</f>
        <v>7355</v>
      </c>
      <c r="G28" s="82"/>
      <c r="H28" s="70">
        <f t="shared" ref="H28:H35" si="11">SUM(C28:G28)</f>
        <v>1940202.4900000002</v>
      </c>
      <c r="I28" s="96">
        <f t="shared" si="4"/>
        <v>257509.12336585045</v>
      </c>
      <c r="J28" s="125">
        <f>SUM([1]bols:zagreb!J28)</f>
        <v>257509.13528568586</v>
      </c>
    </row>
    <row r="29" spans="1:14" x14ac:dyDescent="0.3">
      <c r="A29" s="68">
        <v>3233</v>
      </c>
      <c r="B29" s="66" t="s">
        <v>87</v>
      </c>
      <c r="C29" s="125">
        <f>SUM([1]bols:zagreb!C29)</f>
        <v>197104.21999999997</v>
      </c>
      <c r="D29" s="125">
        <f>SUM([1]bols:zagreb!D29)</f>
        <v>23419.200000000001</v>
      </c>
      <c r="E29" s="82"/>
      <c r="F29" s="82"/>
      <c r="G29" s="82"/>
      <c r="H29" s="70">
        <f t="shared" si="11"/>
        <v>220523.41999999998</v>
      </c>
      <c r="I29" s="96">
        <f t="shared" si="4"/>
        <v>29268.48762359811</v>
      </c>
      <c r="J29" s="125">
        <f>SUM([1]bols:zagreb!J29)</f>
        <v>29268.478429889172</v>
      </c>
    </row>
    <row r="30" spans="1:14" x14ac:dyDescent="0.3">
      <c r="A30" s="68">
        <v>3234</v>
      </c>
      <c r="B30" s="66" t="s">
        <v>88</v>
      </c>
      <c r="C30" s="125">
        <f>SUM([1]bols:zagreb!C30)</f>
        <v>6668991.0099999998</v>
      </c>
      <c r="D30" s="125">
        <f>SUM([1]bols:zagreb!D30)</f>
        <v>416468.72000000003</v>
      </c>
      <c r="E30" s="82"/>
      <c r="F30" s="82"/>
      <c r="G30" s="82"/>
      <c r="H30" s="70">
        <f t="shared" si="11"/>
        <v>7085459.7299999995</v>
      </c>
      <c r="I30" s="96">
        <f t="shared" si="4"/>
        <v>940402.11427433789</v>
      </c>
      <c r="J30" s="125">
        <f>SUM([1]bols:zagreb!J30)</f>
        <v>940402.12136173598</v>
      </c>
    </row>
    <row r="31" spans="1:14" x14ac:dyDescent="0.3">
      <c r="A31" s="68">
        <v>3235</v>
      </c>
      <c r="B31" s="66" t="s">
        <v>89</v>
      </c>
      <c r="C31" s="125">
        <f>SUM([1]bols:zagreb!C31)</f>
        <v>71496.26999999999</v>
      </c>
      <c r="D31" s="82"/>
      <c r="E31" s="82"/>
      <c r="F31" s="82"/>
      <c r="G31" s="82"/>
      <c r="H31" s="70">
        <f t="shared" si="11"/>
        <v>71496.26999999999</v>
      </c>
      <c r="I31" s="96">
        <f t="shared" si="4"/>
        <v>9489.1857455703739</v>
      </c>
      <c r="J31" s="125">
        <f>SUM([1]bols:zagreb!J31)</f>
        <v>9489.1876109894474</v>
      </c>
    </row>
    <row r="32" spans="1:14" x14ac:dyDescent="0.3">
      <c r="A32" s="68">
        <v>3236</v>
      </c>
      <c r="B32" s="66" t="s">
        <v>90</v>
      </c>
      <c r="C32" s="125">
        <f>SUM([1]bols:zagreb!C32)</f>
        <v>924715.01000000013</v>
      </c>
      <c r="D32" s="125">
        <f>SUM([1]bols:zagreb!D32)</f>
        <v>56642.35</v>
      </c>
      <c r="E32" s="82"/>
      <c r="F32" s="82"/>
      <c r="G32" s="82"/>
      <c r="H32" s="70">
        <f t="shared" si="11"/>
        <v>981357.3600000001</v>
      </c>
      <c r="I32" s="96">
        <f t="shared" si="4"/>
        <v>130248.50487756322</v>
      </c>
      <c r="J32" s="125">
        <f>SUM([1]bols:zagreb!J32)</f>
        <v>130248.5031282766</v>
      </c>
    </row>
    <row r="33" spans="1:13" x14ac:dyDescent="0.3">
      <c r="A33" s="68">
        <v>3237</v>
      </c>
      <c r="B33" s="66" t="s">
        <v>91</v>
      </c>
      <c r="C33" s="125">
        <f>SUM([1]bols:zagreb!C33)</f>
        <v>1164426.1900000002</v>
      </c>
      <c r="D33" s="125">
        <f>SUM([1]bols:zagreb!D33)</f>
        <v>265211.36000000004</v>
      </c>
      <c r="E33" s="82"/>
      <c r="F33" s="82"/>
      <c r="G33" s="82"/>
      <c r="H33" s="70">
        <f t="shared" si="11"/>
        <v>1429637.5500000003</v>
      </c>
      <c r="I33" s="96">
        <f t="shared" si="4"/>
        <v>189745.5106510054</v>
      </c>
      <c r="J33" s="125">
        <f>SUM([1]bols:zagreb!J33)</f>
        <v>189745.50679739862</v>
      </c>
    </row>
    <row r="34" spans="1:13" x14ac:dyDescent="0.3">
      <c r="A34" s="68">
        <v>3238</v>
      </c>
      <c r="B34" s="66" t="s">
        <v>92</v>
      </c>
      <c r="C34" s="125">
        <f>SUM([1]bols:zagreb!C34)</f>
        <v>4449.420000000001</v>
      </c>
      <c r="D34" s="82"/>
      <c r="E34" s="82"/>
      <c r="F34" s="82"/>
      <c r="G34" s="82"/>
      <c r="H34" s="70">
        <f t="shared" si="11"/>
        <v>4449.420000000001</v>
      </c>
      <c r="I34" s="96">
        <f t="shared" si="4"/>
        <v>590.53951821620558</v>
      </c>
      <c r="J34" s="125">
        <f>SUM([1]bols:zagreb!J34)</f>
        <v>590.53046652067167</v>
      </c>
    </row>
    <row r="35" spans="1:13" x14ac:dyDescent="0.3">
      <c r="A35" s="68">
        <v>3239</v>
      </c>
      <c r="B35" s="66" t="s">
        <v>93</v>
      </c>
      <c r="C35" s="125">
        <f>SUM([1]bols:zagreb!C35)</f>
        <v>1773043.5399999998</v>
      </c>
      <c r="D35" s="125">
        <f>SUM([1]bols:zagreb!D35)</f>
        <v>147289.21</v>
      </c>
      <c r="E35" s="125">
        <f>SUM([1]bols:zagreb!E35)</f>
        <v>45181.759999999995</v>
      </c>
      <c r="F35" s="125">
        <f>SUM([1]bols:zagreb!F35)</f>
        <v>2573006.87</v>
      </c>
      <c r="G35" s="125">
        <f>SUM([1]bols:zagreb!G35)</f>
        <v>0</v>
      </c>
      <c r="H35" s="70">
        <f t="shared" si="11"/>
        <v>4538521.38</v>
      </c>
      <c r="I35" s="96">
        <f t="shared" si="4"/>
        <v>602365.30360342423</v>
      </c>
      <c r="J35" s="125">
        <f>SUM([1]bols:zagreb!J35)</f>
        <v>602365.32325569051</v>
      </c>
    </row>
    <row r="36" spans="1:13" x14ac:dyDescent="0.3">
      <c r="A36" s="71">
        <v>324</v>
      </c>
      <c r="B36" s="72" t="s">
        <v>94</v>
      </c>
      <c r="C36" s="126">
        <f t="shared" ref="C36:J36" si="12">C37</f>
        <v>0</v>
      </c>
      <c r="D36" s="127">
        <f t="shared" si="12"/>
        <v>0</v>
      </c>
      <c r="E36" s="127">
        <f t="shared" si="12"/>
        <v>0</v>
      </c>
      <c r="F36" s="127">
        <f t="shared" si="12"/>
        <v>0</v>
      </c>
      <c r="G36" s="127">
        <f t="shared" si="12"/>
        <v>0</v>
      </c>
      <c r="H36" s="126">
        <f t="shared" si="12"/>
        <v>0</v>
      </c>
      <c r="I36" s="128">
        <f t="shared" si="12"/>
        <v>0</v>
      </c>
      <c r="J36" s="129">
        <f t="shared" si="12"/>
        <v>0</v>
      </c>
    </row>
    <row r="37" spans="1:13" x14ac:dyDescent="0.3">
      <c r="A37" s="71">
        <v>3241</v>
      </c>
      <c r="B37" s="72" t="s">
        <v>94</v>
      </c>
      <c r="C37" s="125">
        <f>SUM([1]bols:zagreb!C37)</f>
        <v>0</v>
      </c>
      <c r="D37" s="130"/>
      <c r="E37" s="130"/>
      <c r="F37" s="130"/>
      <c r="G37" s="130"/>
      <c r="H37" s="131">
        <f>SUM(C37:G37)</f>
        <v>0</v>
      </c>
      <c r="I37" s="132">
        <f t="shared" si="4"/>
        <v>0</v>
      </c>
      <c r="J37" s="125">
        <f>SUM([1]bols:zagreb!J37)</f>
        <v>0</v>
      </c>
    </row>
    <row r="38" spans="1:13" x14ac:dyDescent="0.3">
      <c r="A38" s="74">
        <v>329</v>
      </c>
      <c r="B38" s="75" t="s">
        <v>100</v>
      </c>
      <c r="C38" s="76">
        <f t="shared" ref="C38:J38" si="13">SUM(C39:C44)</f>
        <v>2719161.14</v>
      </c>
      <c r="D38" s="76">
        <f t="shared" si="13"/>
        <v>4233259.0200000005</v>
      </c>
      <c r="E38" s="85">
        <f t="shared" si="13"/>
        <v>0</v>
      </c>
      <c r="F38" s="85">
        <f t="shared" si="13"/>
        <v>0</v>
      </c>
      <c r="G38" s="85">
        <f t="shared" si="13"/>
        <v>0</v>
      </c>
      <c r="H38" s="76">
        <f>SUM(H39:H44)</f>
        <v>6952420.1600000001</v>
      </c>
      <c r="I38" s="114">
        <f t="shared" si="13"/>
        <v>922744.72891366389</v>
      </c>
      <c r="J38" s="98">
        <f t="shared" si="13"/>
        <v>922744.78937281843</v>
      </c>
    </row>
    <row r="39" spans="1:13" x14ac:dyDescent="0.3">
      <c r="A39" s="68">
        <v>3291</v>
      </c>
      <c r="B39" s="66" t="s">
        <v>95</v>
      </c>
      <c r="C39" s="125">
        <f>SUM([1]bols:zagreb!C39)</f>
        <v>2332282.9500000002</v>
      </c>
      <c r="D39" s="125">
        <f>SUM([1]bols:zagreb!D39)</f>
        <v>1878635.02</v>
      </c>
      <c r="E39" s="82"/>
      <c r="F39" s="82"/>
      <c r="G39" s="125">
        <f>SUM([1]bols:zagreb!G39)</f>
        <v>0</v>
      </c>
      <c r="H39" s="70">
        <f>SUM(C39:G39)</f>
        <v>4210917.9700000007</v>
      </c>
      <c r="I39" s="96">
        <f>H39/$I$1</f>
        <v>558884.8589820161</v>
      </c>
      <c r="J39" s="125">
        <f>SUM([1]bols:zagreb!J39)</f>
        <v>558884.86131329229</v>
      </c>
    </row>
    <row r="40" spans="1:13" x14ac:dyDescent="0.3">
      <c r="A40" s="68">
        <v>3292</v>
      </c>
      <c r="B40" s="66" t="s">
        <v>96</v>
      </c>
      <c r="C40" s="125">
        <f>SUM([1]bols:zagreb!C40)</f>
        <v>123004.47</v>
      </c>
      <c r="D40" s="125">
        <f>SUM([1]bols:zagreb!D40)</f>
        <v>122544.91999999998</v>
      </c>
      <c r="E40" s="82"/>
      <c r="F40" s="82"/>
      <c r="G40" s="82"/>
      <c r="H40" s="70">
        <f t="shared" ref="H40:H44" si="14">SUM(C40:G40)</f>
        <v>245549.38999999998</v>
      </c>
      <c r="I40" s="96">
        <f t="shared" si="4"/>
        <v>32590.00464529829</v>
      </c>
      <c r="J40" s="125">
        <f>SUM([1]bols:zagreb!J40)</f>
        <v>32590.013325369964</v>
      </c>
    </row>
    <row r="41" spans="1:13" x14ac:dyDescent="0.3">
      <c r="A41" s="68">
        <v>3293</v>
      </c>
      <c r="B41" s="66" t="s">
        <v>97</v>
      </c>
      <c r="C41" s="125">
        <f>SUM([1]bols:zagreb!C41)</f>
        <v>48651.53</v>
      </c>
      <c r="D41" s="125">
        <f>SUM([1]bols:zagreb!D41)</f>
        <v>11969.39</v>
      </c>
      <c r="E41" s="82"/>
      <c r="F41" s="82"/>
      <c r="G41" s="82"/>
      <c r="H41" s="70">
        <f t="shared" si="14"/>
        <v>60620.92</v>
      </c>
      <c r="I41" s="96">
        <f t="shared" si="4"/>
        <v>8045.7787510783719</v>
      </c>
      <c r="J41" s="125">
        <f>SUM([1]bols:zagreb!J41)</f>
        <v>8045.8210000000008</v>
      </c>
    </row>
    <row r="42" spans="1:13" x14ac:dyDescent="0.3">
      <c r="A42" s="68">
        <v>3294</v>
      </c>
      <c r="B42" s="66" t="s">
        <v>98</v>
      </c>
      <c r="C42" s="125">
        <f>SUM([1]bols:zagreb!C42)</f>
        <v>640</v>
      </c>
      <c r="D42" s="82"/>
      <c r="E42" s="82"/>
      <c r="F42" s="82"/>
      <c r="G42" s="82"/>
      <c r="H42" s="70">
        <f t="shared" si="14"/>
        <v>640</v>
      </c>
      <c r="I42" s="96">
        <f t="shared" si="4"/>
        <v>84.942597385360671</v>
      </c>
      <c r="J42" s="125">
        <f>SUM([1]bols:zagreb!J42)</f>
        <v>84.94</v>
      </c>
    </row>
    <row r="43" spans="1:13" x14ac:dyDescent="0.3">
      <c r="A43" s="68">
        <v>3295</v>
      </c>
      <c r="B43" s="66" t="s">
        <v>99</v>
      </c>
      <c r="C43" s="125">
        <f>SUM([1]bols:zagreb!C43)</f>
        <v>52116.56</v>
      </c>
      <c r="D43" s="82"/>
      <c r="E43" s="82"/>
      <c r="F43" s="82"/>
      <c r="G43" s="82"/>
      <c r="H43" s="70">
        <f t="shared" si="14"/>
        <v>52116.56</v>
      </c>
      <c r="I43" s="96">
        <f t="shared" si="4"/>
        <v>6917.0562081093631</v>
      </c>
      <c r="J43" s="125">
        <f>SUM([1]bols:zagreb!J43)</f>
        <v>6917.0499999999993</v>
      </c>
    </row>
    <row r="44" spans="1:13" x14ac:dyDescent="0.3">
      <c r="A44" s="68">
        <v>3299</v>
      </c>
      <c r="B44" s="66" t="s">
        <v>100</v>
      </c>
      <c r="C44" s="125">
        <f>SUM([1]bols:zagreb!C44)</f>
        <v>162465.63000000003</v>
      </c>
      <c r="D44" s="125">
        <f>SUM([1]bols:zagreb!D44)</f>
        <v>2220109.6900000004</v>
      </c>
      <c r="E44" s="82"/>
      <c r="F44" s="82"/>
      <c r="G44" s="82"/>
      <c r="H44" s="70">
        <f t="shared" si="14"/>
        <v>2382575.3200000003</v>
      </c>
      <c r="I44" s="96">
        <f t="shared" si="4"/>
        <v>316222.08772977639</v>
      </c>
      <c r="J44" s="125">
        <f>SUM([1]bols:zagreb!J44)</f>
        <v>316222.10373415623</v>
      </c>
    </row>
    <row r="45" spans="1:13" x14ac:dyDescent="0.3">
      <c r="A45" s="74">
        <v>342</v>
      </c>
      <c r="B45" s="75" t="s">
        <v>102</v>
      </c>
      <c r="C45" s="77">
        <f t="shared" ref="C45:J45" si="15">C46</f>
        <v>0</v>
      </c>
      <c r="D45" s="83">
        <f t="shared" si="15"/>
        <v>0</v>
      </c>
      <c r="E45" s="83">
        <f t="shared" si="15"/>
        <v>0</v>
      </c>
      <c r="F45" s="83">
        <f t="shared" si="15"/>
        <v>0</v>
      </c>
      <c r="G45" s="83">
        <f t="shared" si="15"/>
        <v>0</v>
      </c>
      <c r="H45" s="77">
        <f t="shared" si="15"/>
        <v>0</v>
      </c>
      <c r="I45" s="114">
        <f t="shared" si="15"/>
        <v>0</v>
      </c>
      <c r="J45" s="98">
        <f t="shared" si="15"/>
        <v>0</v>
      </c>
    </row>
    <row r="46" spans="1:13" ht="20.399999999999999" x14ac:dyDescent="0.3">
      <c r="A46" s="68">
        <v>3427</v>
      </c>
      <c r="B46" s="73" t="s">
        <v>119</v>
      </c>
      <c r="C46" s="125">
        <f>SUM([1]bols:zagreb!C46)</f>
        <v>0</v>
      </c>
      <c r="D46" s="84"/>
      <c r="E46" s="84"/>
      <c r="F46" s="84"/>
      <c r="G46" s="84"/>
      <c r="H46" s="70">
        <f>SUM(C46:G46)</f>
        <v>0</v>
      </c>
      <c r="I46" s="96">
        <f t="shared" si="4"/>
        <v>0</v>
      </c>
      <c r="J46" s="125">
        <f>SUM([1]bols:zagreb!J46)</f>
        <v>0</v>
      </c>
      <c r="M46" s="97"/>
    </row>
    <row r="47" spans="1:13" x14ac:dyDescent="0.3">
      <c r="A47" s="74">
        <v>343</v>
      </c>
      <c r="B47" s="75" t="s">
        <v>103</v>
      </c>
      <c r="C47" s="76">
        <f t="shared" ref="C47:J47" si="16">C48</f>
        <v>103711.31999999999</v>
      </c>
      <c r="D47" s="76">
        <f t="shared" si="16"/>
        <v>116430.11999999998</v>
      </c>
      <c r="E47" s="85">
        <f t="shared" si="16"/>
        <v>0</v>
      </c>
      <c r="F47" s="85">
        <f t="shared" si="16"/>
        <v>0</v>
      </c>
      <c r="G47" s="85">
        <f t="shared" si="16"/>
        <v>0</v>
      </c>
      <c r="H47" s="76">
        <f t="shared" si="16"/>
        <v>220141.43999999997</v>
      </c>
      <c r="I47" s="114">
        <f t="shared" si="16"/>
        <v>29217.79016523989</v>
      </c>
      <c r="J47" s="98">
        <f t="shared" si="16"/>
        <v>29217.804172141485</v>
      </c>
    </row>
    <row r="48" spans="1:13" x14ac:dyDescent="0.3">
      <c r="A48" s="68">
        <v>3431</v>
      </c>
      <c r="B48" s="66" t="s">
        <v>104</v>
      </c>
      <c r="C48" s="125">
        <f>SUM([1]bols:zagreb!C48)</f>
        <v>103711.31999999999</v>
      </c>
      <c r="D48" s="125">
        <f>SUM([1]bols:zagreb!D48)</f>
        <v>116430.11999999998</v>
      </c>
      <c r="E48" s="82"/>
      <c r="F48" s="82"/>
      <c r="G48" s="82"/>
      <c r="H48" s="70">
        <f>SUM(C48:G48)</f>
        <v>220141.43999999997</v>
      </c>
      <c r="I48" s="96">
        <f t="shared" si="4"/>
        <v>29217.79016523989</v>
      </c>
      <c r="J48" s="125">
        <f>SUM([1]bols:zagreb!J48)</f>
        <v>29217.804172141485</v>
      </c>
    </row>
    <row r="49" spans="1:11" x14ac:dyDescent="0.3">
      <c r="A49" s="74">
        <v>422</v>
      </c>
      <c r="B49" s="75" t="s">
        <v>106</v>
      </c>
      <c r="C49" s="76">
        <f t="shared" ref="C49:J49" si="17">SUM(C50:C54)</f>
        <v>248812.50999999998</v>
      </c>
      <c r="D49" s="76">
        <f t="shared" si="17"/>
        <v>1314193.95</v>
      </c>
      <c r="E49" s="85">
        <f t="shared" si="17"/>
        <v>0</v>
      </c>
      <c r="F49" s="85">
        <f t="shared" si="17"/>
        <v>0</v>
      </c>
      <c r="G49" s="85">
        <f t="shared" si="17"/>
        <v>0</v>
      </c>
      <c r="H49" s="76">
        <f>SUM(H50:H54)</f>
        <v>1563006.46</v>
      </c>
      <c r="I49" s="114">
        <f t="shared" si="17"/>
        <v>207446.60694140283</v>
      </c>
      <c r="J49" s="98">
        <f t="shared" si="17"/>
        <v>207446.59404406397</v>
      </c>
    </row>
    <row r="50" spans="1:11" x14ac:dyDescent="0.3">
      <c r="A50" s="68">
        <v>4221</v>
      </c>
      <c r="B50" s="66" t="s">
        <v>107</v>
      </c>
      <c r="C50" s="125">
        <f>SUM([1]bols:zagreb!C50)</f>
        <v>11118.92</v>
      </c>
      <c r="D50" s="125">
        <f>SUM([1]bols:zagreb!D50)</f>
        <v>179393.22999999998</v>
      </c>
      <c r="E50" s="82"/>
      <c r="F50" s="82"/>
      <c r="G50" s="82"/>
      <c r="H50" s="70">
        <f>SUM(C50:G50)</f>
        <v>190512.15</v>
      </c>
      <c r="I50" s="96">
        <f t="shared" si="4"/>
        <v>25285.307585108498</v>
      </c>
      <c r="J50" s="125">
        <f>SUM([1]bols:zagreb!J50)</f>
        <v>25285.304535801977</v>
      </c>
    </row>
    <row r="51" spans="1:11" x14ac:dyDescent="0.3">
      <c r="A51" s="68">
        <v>4222</v>
      </c>
      <c r="B51" s="66" t="s">
        <v>108</v>
      </c>
      <c r="C51" s="125">
        <f>SUM([1]bols:zagreb!C51)</f>
        <v>17688.45</v>
      </c>
      <c r="D51" s="125">
        <f>SUM([1]bols:zagreb!D51)</f>
        <v>9195.5</v>
      </c>
      <c r="E51" s="82"/>
      <c r="F51" s="82"/>
      <c r="G51" s="82"/>
      <c r="H51" s="70">
        <f t="shared" ref="H51:H54" si="18">SUM(C51:G51)</f>
        <v>26883.95</v>
      </c>
      <c r="I51" s="96">
        <f t="shared" si="4"/>
        <v>3568.1133452783861</v>
      </c>
      <c r="J51" s="125">
        <f>SUM([1]bols:zagreb!J51)</f>
        <v>3568.11</v>
      </c>
    </row>
    <row r="52" spans="1:11" x14ac:dyDescent="0.3">
      <c r="A52" s="68">
        <v>4223</v>
      </c>
      <c r="B52" s="66" t="s">
        <v>109</v>
      </c>
      <c r="C52" s="125">
        <f>SUM([1]bols:zagreb!C52)</f>
        <v>59323.19</v>
      </c>
      <c r="D52" s="125">
        <f>SUM([1]bols:zagreb!D52)</f>
        <v>1125605.22</v>
      </c>
      <c r="E52" s="82"/>
      <c r="F52" s="82"/>
      <c r="G52" s="82"/>
      <c r="H52" s="70">
        <f t="shared" si="18"/>
        <v>1184928.4099999999</v>
      </c>
      <c r="I52" s="96">
        <f t="shared" si="4"/>
        <v>157267.02634547744</v>
      </c>
      <c r="J52" s="125">
        <f>SUM([1]bols:zagreb!J52)</f>
        <v>157267.029508262</v>
      </c>
    </row>
    <row r="53" spans="1:11" x14ac:dyDescent="0.3">
      <c r="A53" s="68">
        <v>4224</v>
      </c>
      <c r="B53" s="66" t="s">
        <v>110</v>
      </c>
      <c r="C53" s="125">
        <f>SUM([1]bols:zagreb!C53)</f>
        <v>21264.46</v>
      </c>
      <c r="D53" s="82"/>
      <c r="E53" s="82"/>
      <c r="F53" s="82"/>
      <c r="G53" s="82"/>
      <c r="H53" s="70">
        <f t="shared" si="18"/>
        <v>21264.46</v>
      </c>
      <c r="I53" s="96">
        <f t="shared" si="4"/>
        <v>2822.2788506204788</v>
      </c>
      <c r="J53" s="125">
        <f>SUM([1]bols:zagreb!J53)</f>
        <v>2822.28</v>
      </c>
    </row>
    <row r="54" spans="1:11" x14ac:dyDescent="0.3">
      <c r="A54" s="68">
        <v>4225</v>
      </c>
      <c r="B54" s="66" t="s">
        <v>111</v>
      </c>
      <c r="C54" s="125">
        <f>SUM([1]bols:zagreb!C54)</f>
        <v>139417.49</v>
      </c>
      <c r="D54" s="82"/>
      <c r="E54" s="82"/>
      <c r="F54" s="82"/>
      <c r="G54" s="82"/>
      <c r="H54" s="70">
        <f t="shared" si="18"/>
        <v>139417.49</v>
      </c>
      <c r="I54" s="96">
        <f t="shared" si="4"/>
        <v>18503.88081491804</v>
      </c>
      <c r="J54" s="125">
        <f>SUM([1]bols:zagreb!J54)</f>
        <v>18503.870000000003</v>
      </c>
    </row>
    <row r="55" spans="1:11" x14ac:dyDescent="0.3">
      <c r="A55" s="74">
        <v>423</v>
      </c>
      <c r="B55" s="75" t="s">
        <v>113</v>
      </c>
      <c r="C55" s="77">
        <f t="shared" ref="C55:J55" si="19">C56</f>
        <v>0</v>
      </c>
      <c r="D55" s="83">
        <f t="shared" si="19"/>
        <v>0</v>
      </c>
      <c r="E55" s="83">
        <f t="shared" si="19"/>
        <v>0</v>
      </c>
      <c r="F55" s="83">
        <f t="shared" si="19"/>
        <v>0</v>
      </c>
      <c r="G55" s="83">
        <f t="shared" si="19"/>
        <v>0</v>
      </c>
      <c r="H55" s="77">
        <f t="shared" si="19"/>
        <v>0</v>
      </c>
      <c r="I55" s="114">
        <f t="shared" si="19"/>
        <v>0</v>
      </c>
      <c r="J55" s="98">
        <f t="shared" si="19"/>
        <v>0</v>
      </c>
    </row>
    <row r="56" spans="1:11" x14ac:dyDescent="0.3">
      <c r="A56" s="68">
        <v>4231</v>
      </c>
      <c r="B56" s="66" t="s">
        <v>114</v>
      </c>
      <c r="C56" s="125">
        <f>SUM([1]bols:zagreb!C56)</f>
        <v>0</v>
      </c>
      <c r="D56" s="84"/>
      <c r="E56" s="84"/>
      <c r="F56" s="84"/>
      <c r="G56" s="84"/>
      <c r="H56" s="70">
        <f t="shared" ref="H56" si="20">SUM(C56:F56)</f>
        <v>0</v>
      </c>
      <c r="I56" s="96">
        <f t="shared" si="4"/>
        <v>0</v>
      </c>
      <c r="J56" s="125">
        <f>SUM([1]bols:zagreb!J56)</f>
        <v>0</v>
      </c>
    </row>
    <row r="57" spans="1:11" x14ac:dyDescent="0.3">
      <c r="A57" s="74">
        <v>451</v>
      </c>
      <c r="B57" s="75" t="s">
        <v>120</v>
      </c>
      <c r="C57" s="77">
        <f t="shared" ref="C57:J57" si="21">C58</f>
        <v>0</v>
      </c>
      <c r="D57" s="77">
        <f t="shared" si="21"/>
        <v>276634.27</v>
      </c>
      <c r="E57" s="83">
        <f t="shared" si="21"/>
        <v>0</v>
      </c>
      <c r="F57" s="83">
        <f t="shared" si="21"/>
        <v>0</v>
      </c>
      <c r="G57" s="83">
        <f t="shared" si="21"/>
        <v>0</v>
      </c>
      <c r="H57" s="77">
        <f t="shared" si="21"/>
        <v>276634.27</v>
      </c>
      <c r="I57" s="114">
        <f t="shared" si="21"/>
        <v>36715.677218129938</v>
      </c>
      <c r="J57" s="98">
        <f t="shared" si="21"/>
        <v>36715.685279713318</v>
      </c>
    </row>
    <row r="58" spans="1:11" ht="15" thickBot="1" x14ac:dyDescent="0.35">
      <c r="A58" s="91">
        <v>4511</v>
      </c>
      <c r="B58" s="92" t="s">
        <v>120</v>
      </c>
      <c r="C58" s="125">
        <f>SUM([1]bols:zagreb!C58)</f>
        <v>0</v>
      </c>
      <c r="D58" s="125">
        <f>SUM([1]bols:zagreb!D58)</f>
        <v>276634.27</v>
      </c>
      <c r="E58" s="93"/>
      <c r="F58" s="93"/>
      <c r="G58" s="93"/>
      <c r="H58" s="95">
        <f>SUM(C58:G58)</f>
        <v>276634.27</v>
      </c>
      <c r="I58" s="96">
        <f t="shared" si="4"/>
        <v>36715.677218129938</v>
      </c>
      <c r="J58" s="125">
        <f>SUM([1]bols:zagreb!J58)</f>
        <v>36715.685279713318</v>
      </c>
    </row>
    <row r="59" spans="1:11" ht="15" thickTop="1" x14ac:dyDescent="0.3">
      <c r="A59" s="87">
        <v>41</v>
      </c>
      <c r="B59" s="88" t="s">
        <v>121</v>
      </c>
      <c r="C59" s="133">
        <f>C60</f>
        <v>0</v>
      </c>
      <c r="D59" s="90">
        <f>D60</f>
        <v>0</v>
      </c>
      <c r="E59" s="90">
        <f t="shared" ref="E59:J60" si="22">E60</f>
        <v>0</v>
      </c>
      <c r="F59" s="90">
        <f t="shared" si="22"/>
        <v>0</v>
      </c>
      <c r="G59" s="134">
        <f t="shared" si="22"/>
        <v>2690685.03</v>
      </c>
      <c r="H59" s="89">
        <f t="shared" si="22"/>
        <v>2690685.03</v>
      </c>
      <c r="I59" s="115">
        <f t="shared" si="22"/>
        <v>357115.2737407923</v>
      </c>
      <c r="J59" s="99">
        <f t="shared" si="22"/>
        <v>357115.27999999997</v>
      </c>
    </row>
    <row r="60" spans="1:11" x14ac:dyDescent="0.3">
      <c r="A60" s="68">
        <v>381</v>
      </c>
      <c r="B60" s="66" t="s">
        <v>67</v>
      </c>
      <c r="C60" s="135">
        <f>C61</f>
        <v>0</v>
      </c>
      <c r="D60" s="86">
        <f>D61</f>
        <v>0</v>
      </c>
      <c r="E60" s="86">
        <f>E61</f>
        <v>0</v>
      </c>
      <c r="F60" s="86">
        <f>F61</f>
        <v>0</v>
      </c>
      <c r="G60" s="136">
        <f>G61</f>
        <v>2690685.03</v>
      </c>
      <c r="H60" s="69">
        <f t="shared" si="22"/>
        <v>2690685.03</v>
      </c>
      <c r="I60" s="116">
        <f t="shared" si="22"/>
        <v>357115.2737407923</v>
      </c>
      <c r="J60" s="100">
        <f t="shared" si="22"/>
        <v>357115.27999999997</v>
      </c>
    </row>
    <row r="61" spans="1:11" x14ac:dyDescent="0.3">
      <c r="A61" s="68">
        <v>3811</v>
      </c>
      <c r="B61" s="66" t="s">
        <v>123</v>
      </c>
      <c r="C61" s="137"/>
      <c r="D61" s="82"/>
      <c r="E61" s="82"/>
      <c r="F61" s="82"/>
      <c r="G61" s="125">
        <f>SUM([1]bols:zagreb!G61)</f>
        <v>2690685.03</v>
      </c>
      <c r="H61" s="70">
        <f>SUM(C61:G61)</f>
        <v>2690685.03</v>
      </c>
      <c r="I61" s="96">
        <f>H61/$I$1</f>
        <v>357115.2737407923</v>
      </c>
      <c r="J61" s="125">
        <f>SUM([1]bols:zagreb!J61)</f>
        <v>357115.27999999997</v>
      </c>
    </row>
    <row r="62" spans="1:11" x14ac:dyDescent="0.3">
      <c r="B62" s="101" t="s">
        <v>139</v>
      </c>
      <c r="C62" s="103">
        <f>C6+C10+C12+C15+C19+C26+C36+C38+C45+C47</f>
        <v>294773116.83999997</v>
      </c>
      <c r="D62" s="32"/>
      <c r="E62" s="32"/>
      <c r="F62" s="32"/>
      <c r="G62" s="32"/>
      <c r="H62" s="32"/>
      <c r="I62" s="107">
        <f>C62/I1</f>
        <v>39123115.912137493</v>
      </c>
      <c r="J62" s="125">
        <f>SUM([1]bols:zagreb!J62)</f>
        <v>39123115.932345882</v>
      </c>
      <c r="K62" s="32"/>
    </row>
    <row r="63" spans="1:11" x14ac:dyDescent="0.3">
      <c r="B63" s="102" t="s">
        <v>140</v>
      </c>
      <c r="C63" s="105">
        <f>C49+C55+C57</f>
        <v>248812.50999999998</v>
      </c>
      <c r="D63" s="106"/>
      <c r="E63" s="106"/>
      <c r="F63" s="106"/>
      <c r="G63" s="106"/>
      <c r="H63" s="106"/>
      <c r="I63" s="108">
        <f>C63/I1</f>
        <v>33023.095095892226</v>
      </c>
      <c r="J63" s="125">
        <f>SUM([1]bols:zagreb!J63)</f>
        <v>33023.10404406397</v>
      </c>
      <c r="K63" s="32"/>
    </row>
    <row r="64" spans="1:11" x14ac:dyDescent="0.3">
      <c r="B64" s="101" t="s">
        <v>141</v>
      </c>
      <c r="C64" s="104">
        <v>15070192.98</v>
      </c>
      <c r="D64" s="32"/>
      <c r="E64" s="32"/>
      <c r="F64" s="32"/>
      <c r="G64" s="32"/>
      <c r="H64" s="32"/>
      <c r="I64" s="107">
        <v>2000158.3356559824</v>
      </c>
      <c r="J64" s="107">
        <v>2000158.34</v>
      </c>
      <c r="K64" s="32"/>
    </row>
    <row r="65" spans="2:11" x14ac:dyDescent="0.3">
      <c r="B65" s="101" t="s">
        <v>142</v>
      </c>
      <c r="C65" s="32"/>
      <c r="D65" s="32"/>
      <c r="E65" s="32"/>
      <c r="F65" s="32"/>
      <c r="G65" s="32"/>
      <c r="H65" s="32"/>
      <c r="I65" s="32"/>
      <c r="J65" s="32"/>
      <c r="K65" s="32"/>
    </row>
  </sheetData>
  <sheetProtection selectLockedCells="1"/>
  <phoneticPr fontId="22" type="noConversion"/>
  <pageMargins left="0.70866141732283472" right="0.70866141732283472" top="0.74803149606299213" bottom="0.74803149606299213" header="0.31496062992125984" footer="0.31496062992125984"/>
  <pageSetup paperSize="9" scale="80" fitToHeight="0" orientation="landscape" r:id="rId1"/>
  <rowBreaks count="1" manualBreakCount="1">
    <brk id="3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A1:L171"/>
  <sheetViews>
    <sheetView topLeftCell="A11" zoomScaleNormal="100" workbookViewId="0">
      <selection activeCell="C5" sqref="C5"/>
    </sheetView>
  </sheetViews>
  <sheetFormatPr defaultRowHeight="14.4" x14ac:dyDescent="0.3"/>
  <cols>
    <col min="1" max="1" width="10" customWidth="1"/>
    <col min="2" max="2" width="47.88671875" customWidth="1"/>
    <col min="3" max="3" width="21.44140625" customWidth="1"/>
    <col min="4" max="4" width="22.6640625" customWidth="1"/>
    <col min="5" max="5" width="20.6640625" customWidth="1"/>
    <col min="6" max="6" width="15.88671875" customWidth="1"/>
    <col min="7" max="7" width="12.33203125" bestFit="1" customWidth="1"/>
    <col min="9" max="9" width="15.88671875" customWidth="1"/>
    <col min="10" max="10" width="17" customWidth="1"/>
    <col min="11" max="11" width="14.6640625" customWidth="1"/>
  </cols>
  <sheetData>
    <row r="1" spans="1:8" x14ac:dyDescent="0.3">
      <c r="A1" s="32" t="s">
        <v>179</v>
      </c>
      <c r="B1" s="32"/>
      <c r="C1" s="32"/>
    </row>
    <row r="2" spans="1:8" x14ac:dyDescent="0.3">
      <c r="A2" s="142" t="s">
        <v>144</v>
      </c>
      <c r="B2" s="143" t="s">
        <v>181</v>
      </c>
      <c r="C2" s="144"/>
    </row>
    <row r="3" spans="1:8" x14ac:dyDescent="0.3">
      <c r="A3" s="145" t="s">
        <v>145</v>
      </c>
      <c r="B3" s="146" t="s">
        <v>146</v>
      </c>
      <c r="C3" s="144"/>
    </row>
    <row r="4" spans="1:8" ht="30" customHeight="1" x14ac:dyDescent="0.3">
      <c r="A4" s="147" t="s">
        <v>147</v>
      </c>
      <c r="B4" s="148" t="s">
        <v>176</v>
      </c>
      <c r="C4" s="349"/>
    </row>
    <row r="5" spans="1:8" x14ac:dyDescent="0.3">
      <c r="A5" s="149" t="s">
        <v>148</v>
      </c>
      <c r="B5" s="150" t="s">
        <v>149</v>
      </c>
      <c r="C5" s="144"/>
    </row>
    <row r="6" spans="1:8" x14ac:dyDescent="0.3">
      <c r="A6" s="151"/>
      <c r="B6" s="152"/>
      <c r="C6" s="144"/>
    </row>
    <row r="7" spans="1:8" ht="15" thickBot="1" x14ac:dyDescent="0.35">
      <c r="A7" s="153" t="s">
        <v>128</v>
      </c>
      <c r="B7" s="154"/>
      <c r="C7" s="385">
        <f>SUM(C8:C13)</f>
        <v>5545268</v>
      </c>
      <c r="D7" s="385">
        <f>SUM(D8:D13)</f>
        <v>13900</v>
      </c>
      <c r="E7" s="385">
        <f>SUM(E8:E13)</f>
        <v>5559168</v>
      </c>
      <c r="F7" s="411" t="s">
        <v>182</v>
      </c>
    </row>
    <row r="8" spans="1:8" x14ac:dyDescent="0.3">
      <c r="A8" s="155" t="s">
        <v>150</v>
      </c>
      <c r="B8" s="156" t="s">
        <v>117</v>
      </c>
      <c r="C8" s="186">
        <f>C17</f>
        <v>5322468</v>
      </c>
      <c r="D8" s="186">
        <f>D17</f>
        <v>13900</v>
      </c>
      <c r="E8" s="396">
        <f>E17</f>
        <v>5336368</v>
      </c>
      <c r="F8" s="400">
        <f>E8/C8*100</f>
        <v>100.26115704218419</v>
      </c>
    </row>
    <row r="9" spans="1:8" x14ac:dyDescent="0.3">
      <c r="A9" s="155" t="s">
        <v>151</v>
      </c>
      <c r="B9" s="156" t="s">
        <v>121</v>
      </c>
      <c r="C9" s="187">
        <f>C79</f>
        <v>80000</v>
      </c>
      <c r="D9" s="187">
        <f>D79</f>
        <v>0</v>
      </c>
      <c r="E9" s="397">
        <f>E79</f>
        <v>80000</v>
      </c>
      <c r="F9" s="401">
        <f t="shared" ref="F9:F12" si="0">E9/C9*100</f>
        <v>100</v>
      </c>
    </row>
    <row r="10" spans="1:8" x14ac:dyDescent="0.3">
      <c r="A10" s="155" t="s">
        <v>152</v>
      </c>
      <c r="B10" s="156" t="s">
        <v>153</v>
      </c>
      <c r="C10" s="187">
        <f>C87</f>
        <v>96800</v>
      </c>
      <c r="D10" s="187">
        <f>D87</f>
        <v>0</v>
      </c>
      <c r="E10" s="397">
        <f>E87</f>
        <v>96800</v>
      </c>
      <c r="F10" s="401">
        <f t="shared" si="0"/>
        <v>100</v>
      </c>
    </row>
    <row r="11" spans="1:8" x14ac:dyDescent="0.3">
      <c r="A11" s="155" t="s">
        <v>154</v>
      </c>
      <c r="B11" s="156" t="s">
        <v>155</v>
      </c>
      <c r="C11" s="188">
        <f>C131</f>
        <v>0</v>
      </c>
      <c r="D11" s="188">
        <f>D131</f>
        <v>0</v>
      </c>
      <c r="E11" s="398">
        <f>D131</f>
        <v>0</v>
      </c>
      <c r="F11" s="401"/>
    </row>
    <row r="12" spans="1:8" x14ac:dyDescent="0.3">
      <c r="A12" s="157" t="s">
        <v>156</v>
      </c>
      <c r="B12" s="156" t="s">
        <v>157</v>
      </c>
      <c r="C12" s="188">
        <f>C142</f>
        <v>46000</v>
      </c>
      <c r="D12" s="188">
        <f>D142</f>
        <v>0</v>
      </c>
      <c r="E12" s="398">
        <f>E142</f>
        <v>46000</v>
      </c>
      <c r="F12" s="401">
        <f t="shared" si="0"/>
        <v>100</v>
      </c>
    </row>
    <row r="13" spans="1:8" ht="15" thickBot="1" x14ac:dyDescent="0.35">
      <c r="A13" s="157" t="s">
        <v>158</v>
      </c>
      <c r="B13" s="156" t="s">
        <v>159</v>
      </c>
      <c r="C13" s="189">
        <f>C165</f>
        <v>0</v>
      </c>
      <c r="D13" s="189">
        <f>D165</f>
        <v>0</v>
      </c>
      <c r="E13" s="399">
        <f>E165</f>
        <v>0</v>
      </c>
      <c r="F13" s="402"/>
    </row>
    <row r="14" spans="1:8" ht="15" thickBot="1" x14ac:dyDescent="0.35">
      <c r="A14" s="32"/>
      <c r="B14" s="32"/>
      <c r="C14" s="158"/>
      <c r="D14" s="158"/>
    </row>
    <row r="15" spans="1:8" ht="72.75" customHeight="1" x14ac:dyDescent="0.3">
      <c r="A15" s="159">
        <v>10915</v>
      </c>
      <c r="B15" s="160" t="s">
        <v>160</v>
      </c>
      <c r="C15" s="24" t="s">
        <v>183</v>
      </c>
      <c r="D15" s="24" t="s">
        <v>180</v>
      </c>
      <c r="E15" s="24" t="s">
        <v>189</v>
      </c>
      <c r="F15" s="24" t="s">
        <v>182</v>
      </c>
    </row>
    <row r="16" spans="1:8" ht="33" customHeight="1" x14ac:dyDescent="0.3">
      <c r="A16" s="161" t="s">
        <v>161</v>
      </c>
      <c r="B16" s="162" t="s">
        <v>116</v>
      </c>
      <c r="C16" s="193">
        <f>C17+C79</f>
        <v>5402468</v>
      </c>
      <c r="D16" s="193">
        <f>D17+D79</f>
        <v>13900</v>
      </c>
      <c r="E16" s="193">
        <f>E17+E79</f>
        <v>5416368</v>
      </c>
      <c r="F16" s="403">
        <f t="shared" ref="F16:F21" si="1">E16/C16*100</f>
        <v>100.25728981643205</v>
      </c>
      <c r="G16" s="61"/>
      <c r="H16" s="61"/>
    </row>
    <row r="17" spans="1:12" x14ac:dyDescent="0.3">
      <c r="A17" s="163">
        <v>11</v>
      </c>
      <c r="B17" s="164" t="s">
        <v>117</v>
      </c>
      <c r="C17" s="194">
        <f>C18+C28+C57+C62+C74</f>
        <v>5322468</v>
      </c>
      <c r="D17" s="352">
        <f t="shared" ref="D17:D85" si="2">E17-C17</f>
        <v>13900</v>
      </c>
      <c r="E17" s="194">
        <f>E18+E28+E57+E62+E74</f>
        <v>5336368</v>
      </c>
      <c r="F17" s="414">
        <f t="shared" si="1"/>
        <v>100.26115704218419</v>
      </c>
    </row>
    <row r="18" spans="1:12" x14ac:dyDescent="0.3">
      <c r="A18" s="163">
        <v>31</v>
      </c>
      <c r="B18" s="164" t="s">
        <v>5</v>
      </c>
      <c r="C18" s="165">
        <f t="shared" ref="C18" si="3">C19+C23+C25</f>
        <v>3759523</v>
      </c>
      <c r="D18" s="352">
        <f t="shared" si="2"/>
        <v>35500</v>
      </c>
      <c r="E18" s="165">
        <f t="shared" ref="E18" si="4">E19+E23+E25</f>
        <v>3795023</v>
      </c>
      <c r="F18" s="415">
        <f t="shared" si="1"/>
        <v>100.94426872770828</v>
      </c>
      <c r="H18" s="350"/>
    </row>
    <row r="19" spans="1:12" x14ac:dyDescent="0.3">
      <c r="A19" s="163">
        <v>311</v>
      </c>
      <c r="B19" s="164" t="s">
        <v>28</v>
      </c>
      <c r="C19" s="165">
        <f>SUM(C20:C22)</f>
        <v>2847124</v>
      </c>
      <c r="D19" s="352">
        <f t="shared" si="2"/>
        <v>64500</v>
      </c>
      <c r="E19" s="165">
        <f>SUM(E20:E22)</f>
        <v>2911624</v>
      </c>
      <c r="F19" s="415">
        <f t="shared" si="1"/>
        <v>102.26544400595128</v>
      </c>
      <c r="I19" s="350"/>
      <c r="J19" s="61"/>
      <c r="K19" s="184"/>
      <c r="L19" s="61"/>
    </row>
    <row r="20" spans="1:12" x14ac:dyDescent="0.3">
      <c r="A20" s="166">
        <v>3111</v>
      </c>
      <c r="B20" s="167" t="s">
        <v>29</v>
      </c>
      <c r="C20" s="353">
        <v>2810124</v>
      </c>
      <c r="D20" s="195">
        <f t="shared" si="2"/>
        <v>45500</v>
      </c>
      <c r="E20" s="353">
        <v>2855624</v>
      </c>
      <c r="F20" s="419">
        <f t="shared" si="1"/>
        <v>101.61914563200769</v>
      </c>
      <c r="G20" s="184"/>
      <c r="I20" s="350"/>
      <c r="J20" s="61"/>
      <c r="K20" s="184"/>
      <c r="L20" s="61"/>
    </row>
    <row r="21" spans="1:12" x14ac:dyDescent="0.3">
      <c r="A21" s="166">
        <v>3113</v>
      </c>
      <c r="B21" s="167" t="s">
        <v>70</v>
      </c>
      <c r="C21" s="195">
        <v>37000</v>
      </c>
      <c r="D21" s="195">
        <f t="shared" si="2"/>
        <v>19000</v>
      </c>
      <c r="E21" s="195">
        <v>56000</v>
      </c>
      <c r="F21" s="416">
        <f t="shared" si="1"/>
        <v>151.35135135135135</v>
      </c>
      <c r="G21" s="348"/>
      <c r="I21" s="350"/>
      <c r="J21" s="61"/>
      <c r="K21" s="184"/>
      <c r="L21" s="61"/>
    </row>
    <row r="22" spans="1:12" x14ac:dyDescent="0.3">
      <c r="A22" s="166">
        <v>3114</v>
      </c>
      <c r="B22" s="167" t="s">
        <v>118</v>
      </c>
      <c r="C22" s="195">
        <v>0</v>
      </c>
      <c r="D22" s="195">
        <f t="shared" si="2"/>
        <v>0</v>
      </c>
      <c r="E22" s="195">
        <v>0</v>
      </c>
      <c r="F22" s="416">
        <v>0</v>
      </c>
      <c r="L22" s="61"/>
    </row>
    <row r="23" spans="1:12" x14ac:dyDescent="0.3">
      <c r="A23" s="168">
        <v>312</v>
      </c>
      <c r="B23" s="169" t="s">
        <v>71</v>
      </c>
      <c r="C23" s="165">
        <f>SUM(C24)</f>
        <v>140000</v>
      </c>
      <c r="D23" s="352">
        <f t="shared" si="2"/>
        <v>50000</v>
      </c>
      <c r="E23" s="165">
        <f>SUM(E24)</f>
        <v>190000</v>
      </c>
      <c r="F23" s="415">
        <f>SUM(F24)</f>
        <v>135.71428571428572</v>
      </c>
      <c r="K23" s="350"/>
      <c r="L23" s="61"/>
    </row>
    <row r="24" spans="1:12" x14ac:dyDescent="0.3">
      <c r="A24" s="166">
        <v>3121</v>
      </c>
      <c r="B24" s="167" t="s">
        <v>71</v>
      </c>
      <c r="C24" s="195">
        <v>140000</v>
      </c>
      <c r="D24" s="195">
        <f t="shared" si="2"/>
        <v>50000</v>
      </c>
      <c r="E24" s="195">
        <v>190000</v>
      </c>
      <c r="F24" s="416">
        <f t="shared" ref="F24:F34" si="5">E24/C24*100</f>
        <v>135.71428571428572</v>
      </c>
      <c r="G24" s="184"/>
      <c r="H24" s="184"/>
      <c r="K24" s="350"/>
      <c r="L24" s="61"/>
    </row>
    <row r="25" spans="1:12" x14ac:dyDescent="0.3">
      <c r="A25" s="168">
        <v>313</v>
      </c>
      <c r="B25" s="169" t="s">
        <v>72</v>
      </c>
      <c r="C25" s="165">
        <f>SUM(C26:C27)</f>
        <v>772399</v>
      </c>
      <c r="D25" s="352">
        <f t="shared" si="2"/>
        <v>-79000</v>
      </c>
      <c r="E25" s="165">
        <f t="shared" ref="E25" si="6">SUM(E26:E27)</f>
        <v>693399</v>
      </c>
      <c r="F25" s="415">
        <f t="shared" si="5"/>
        <v>89.772125546511589</v>
      </c>
    </row>
    <row r="26" spans="1:12" x14ac:dyDescent="0.3">
      <c r="A26" s="166">
        <v>3131</v>
      </c>
      <c r="B26" s="167" t="s">
        <v>73</v>
      </c>
      <c r="C26" s="195">
        <v>399855</v>
      </c>
      <c r="D26" s="195">
        <f>E26-C26</f>
        <v>-79000</v>
      </c>
      <c r="E26" s="195">
        <v>320855</v>
      </c>
      <c r="F26" s="416">
        <f t="shared" si="5"/>
        <v>80.242838028785428</v>
      </c>
      <c r="I26" s="184"/>
    </row>
    <row r="27" spans="1:12" x14ac:dyDescent="0.3">
      <c r="A27" s="166">
        <v>3132</v>
      </c>
      <c r="B27" s="167" t="s">
        <v>74</v>
      </c>
      <c r="C27" s="195">
        <v>372544</v>
      </c>
      <c r="D27" s="195">
        <f>E27-C27</f>
        <v>0</v>
      </c>
      <c r="E27" s="195">
        <v>372544</v>
      </c>
      <c r="F27" s="416">
        <f t="shared" si="5"/>
        <v>100</v>
      </c>
    </row>
    <row r="28" spans="1:12" x14ac:dyDescent="0.3">
      <c r="A28" s="168">
        <v>32</v>
      </c>
      <c r="B28" s="169" t="s">
        <v>9</v>
      </c>
      <c r="C28" s="196">
        <f t="shared" ref="C28" si="7">C29+C33+C40+C50</f>
        <v>964600</v>
      </c>
      <c r="D28" s="352">
        <f t="shared" si="2"/>
        <v>-64200</v>
      </c>
      <c r="E28" s="196">
        <f t="shared" ref="E28" si="8">E29+E33+E40+E50</f>
        <v>900400</v>
      </c>
      <c r="F28" s="417">
        <f t="shared" si="5"/>
        <v>93.344391457599002</v>
      </c>
      <c r="I28" s="350"/>
      <c r="J28" s="61"/>
      <c r="K28" s="184"/>
      <c r="L28" s="61"/>
    </row>
    <row r="29" spans="1:12" x14ac:dyDescent="0.3">
      <c r="A29" s="168">
        <v>321</v>
      </c>
      <c r="B29" s="169" t="s">
        <v>30</v>
      </c>
      <c r="C29" s="165">
        <f t="shared" ref="C29" si="9">SUM(C30:C32)</f>
        <v>46000</v>
      </c>
      <c r="D29" s="352">
        <f t="shared" si="2"/>
        <v>0</v>
      </c>
      <c r="E29" s="165">
        <f>SUM(E30:E32)</f>
        <v>46000</v>
      </c>
      <c r="F29" s="415">
        <f t="shared" si="5"/>
        <v>100</v>
      </c>
      <c r="I29" s="350"/>
      <c r="J29" s="61"/>
      <c r="K29" s="184"/>
      <c r="L29" s="61"/>
    </row>
    <row r="30" spans="1:12" x14ac:dyDescent="0.3">
      <c r="A30" s="166">
        <v>3211</v>
      </c>
      <c r="B30" s="167" t="s">
        <v>31</v>
      </c>
      <c r="C30" s="353">
        <v>5000</v>
      </c>
      <c r="D30" s="353"/>
      <c r="E30" s="353">
        <v>5000</v>
      </c>
      <c r="F30" s="419">
        <f t="shared" si="5"/>
        <v>100</v>
      </c>
      <c r="I30" s="350"/>
      <c r="J30" s="61"/>
    </row>
    <row r="31" spans="1:12" x14ac:dyDescent="0.3">
      <c r="A31" s="166">
        <v>3212</v>
      </c>
      <c r="B31" s="167" t="s">
        <v>75</v>
      </c>
      <c r="C31" s="195">
        <v>40000</v>
      </c>
      <c r="D31" s="195">
        <f t="shared" si="2"/>
        <v>0</v>
      </c>
      <c r="E31" s="195">
        <v>40000</v>
      </c>
      <c r="F31" s="416">
        <f t="shared" si="5"/>
        <v>100</v>
      </c>
      <c r="I31" s="61"/>
    </row>
    <row r="32" spans="1:12" x14ac:dyDescent="0.3">
      <c r="A32" s="166">
        <v>3213</v>
      </c>
      <c r="B32" s="167" t="s">
        <v>76</v>
      </c>
      <c r="C32" s="195">
        <v>1000</v>
      </c>
      <c r="D32" s="195">
        <f t="shared" si="2"/>
        <v>0</v>
      </c>
      <c r="E32" s="195">
        <v>1000</v>
      </c>
      <c r="F32" s="416">
        <f t="shared" si="5"/>
        <v>100</v>
      </c>
    </row>
    <row r="33" spans="1:12" x14ac:dyDescent="0.3">
      <c r="A33" s="168">
        <v>322</v>
      </c>
      <c r="B33" s="169" t="s">
        <v>77</v>
      </c>
      <c r="C33" s="165">
        <f>SUM(C34:C39)</f>
        <v>710500</v>
      </c>
      <c r="D33" s="352">
        <f t="shared" si="2"/>
        <v>-64200</v>
      </c>
      <c r="E33" s="165">
        <f>SUM(E34:E39)</f>
        <v>646300</v>
      </c>
      <c r="F33" s="415">
        <f t="shared" si="5"/>
        <v>90.964109781843774</v>
      </c>
      <c r="H33" s="184"/>
      <c r="I33" s="350"/>
      <c r="J33" s="61"/>
      <c r="K33" s="184"/>
      <c r="L33" s="351"/>
    </row>
    <row r="34" spans="1:12" x14ac:dyDescent="0.3">
      <c r="A34" s="166">
        <v>3221</v>
      </c>
      <c r="B34" s="167" t="s">
        <v>78</v>
      </c>
      <c r="C34" s="195">
        <v>60000</v>
      </c>
      <c r="D34" s="195">
        <f t="shared" si="2"/>
        <v>0</v>
      </c>
      <c r="E34" s="195">
        <v>60000</v>
      </c>
      <c r="F34" s="416">
        <f t="shared" si="5"/>
        <v>100</v>
      </c>
    </row>
    <row r="35" spans="1:12" x14ac:dyDescent="0.3">
      <c r="A35" s="166">
        <v>3222</v>
      </c>
      <c r="B35" s="167" t="s">
        <v>79</v>
      </c>
      <c r="C35" s="195">
        <v>400000</v>
      </c>
      <c r="D35" s="195">
        <f t="shared" si="2"/>
        <v>0</v>
      </c>
      <c r="E35" s="195">
        <v>400000</v>
      </c>
      <c r="F35" s="416">
        <f t="shared" ref="F35:F39" si="10">E35/C35*100</f>
        <v>100</v>
      </c>
    </row>
    <row r="36" spans="1:12" x14ac:dyDescent="0.3">
      <c r="A36" s="166">
        <v>3223</v>
      </c>
      <c r="B36" s="167" t="s">
        <v>80</v>
      </c>
      <c r="C36" s="195">
        <v>220000</v>
      </c>
      <c r="D36" s="195">
        <f t="shared" si="2"/>
        <v>-64200</v>
      </c>
      <c r="E36" s="195">
        <v>155800</v>
      </c>
      <c r="F36" s="416">
        <f t="shared" si="10"/>
        <v>70.818181818181813</v>
      </c>
      <c r="K36" s="184"/>
      <c r="L36" s="61"/>
    </row>
    <row r="37" spans="1:12" x14ac:dyDescent="0.3">
      <c r="A37" s="166">
        <v>3224</v>
      </c>
      <c r="B37" s="167" t="s">
        <v>81</v>
      </c>
      <c r="C37" s="195">
        <v>12500</v>
      </c>
      <c r="D37" s="195">
        <f t="shared" si="2"/>
        <v>0</v>
      </c>
      <c r="E37" s="195">
        <v>12500</v>
      </c>
      <c r="F37" s="416">
        <f t="shared" si="10"/>
        <v>100</v>
      </c>
    </row>
    <row r="38" spans="1:12" x14ac:dyDescent="0.3">
      <c r="A38" s="166">
        <v>3225</v>
      </c>
      <c r="B38" s="167" t="s">
        <v>82</v>
      </c>
      <c r="C38" s="195">
        <v>10000</v>
      </c>
      <c r="D38" s="195">
        <f t="shared" si="2"/>
        <v>0</v>
      </c>
      <c r="E38" s="195">
        <v>10000</v>
      </c>
      <c r="F38" s="416">
        <f t="shared" si="10"/>
        <v>100</v>
      </c>
    </row>
    <row r="39" spans="1:12" x14ac:dyDescent="0.3">
      <c r="A39" s="166">
        <v>3227</v>
      </c>
      <c r="B39" s="167" t="s">
        <v>83</v>
      </c>
      <c r="C39" s="195">
        <v>8000</v>
      </c>
      <c r="D39" s="195">
        <f t="shared" si="2"/>
        <v>0</v>
      </c>
      <c r="E39" s="195">
        <v>8000</v>
      </c>
      <c r="F39" s="416">
        <f t="shared" si="10"/>
        <v>100</v>
      </c>
    </row>
    <row r="40" spans="1:12" x14ac:dyDescent="0.3">
      <c r="A40" s="168">
        <v>323</v>
      </c>
      <c r="B40" s="169" t="s">
        <v>84</v>
      </c>
      <c r="C40" s="165">
        <f>SUM(C41:C49)</f>
        <v>158400</v>
      </c>
      <c r="D40" s="352">
        <f t="shared" si="2"/>
        <v>0</v>
      </c>
      <c r="E40" s="165">
        <f>SUM(E41:E49)</f>
        <v>158400</v>
      </c>
      <c r="F40" s="415">
        <f>E40/C40*100</f>
        <v>100</v>
      </c>
      <c r="H40" s="184"/>
    </row>
    <row r="41" spans="1:12" x14ac:dyDescent="0.3">
      <c r="A41" s="166">
        <v>3231</v>
      </c>
      <c r="B41" s="167" t="s">
        <v>85</v>
      </c>
      <c r="C41" s="195">
        <v>16000</v>
      </c>
      <c r="D41" s="195">
        <f t="shared" si="2"/>
        <v>0</v>
      </c>
      <c r="E41" s="195">
        <v>16000</v>
      </c>
      <c r="F41" s="416">
        <f>E41/C41*100</f>
        <v>100</v>
      </c>
      <c r="H41" s="184"/>
    </row>
    <row r="42" spans="1:12" x14ac:dyDescent="0.3">
      <c r="A42" s="166">
        <v>3232</v>
      </c>
      <c r="B42" s="167" t="s">
        <v>86</v>
      </c>
      <c r="C42" s="195">
        <v>30000</v>
      </c>
      <c r="D42" s="195">
        <f t="shared" si="2"/>
        <v>0</v>
      </c>
      <c r="E42" s="195">
        <v>30000</v>
      </c>
      <c r="F42" s="416">
        <f t="shared" ref="F42:F49" si="11">E42/C42*100</f>
        <v>100</v>
      </c>
      <c r="H42" s="184"/>
    </row>
    <row r="43" spans="1:12" x14ac:dyDescent="0.3">
      <c r="A43" s="166">
        <v>3233</v>
      </c>
      <c r="B43" s="167" t="s">
        <v>87</v>
      </c>
      <c r="C43" s="195">
        <v>3500</v>
      </c>
      <c r="D43" s="195">
        <f t="shared" si="2"/>
        <v>0</v>
      </c>
      <c r="E43" s="195">
        <v>3500</v>
      </c>
      <c r="F43" s="416">
        <f t="shared" si="11"/>
        <v>100</v>
      </c>
    </row>
    <row r="44" spans="1:12" x14ac:dyDescent="0.3">
      <c r="A44" s="166">
        <v>3234</v>
      </c>
      <c r="B44" s="167" t="s">
        <v>88</v>
      </c>
      <c r="C44" s="195">
        <v>60000</v>
      </c>
      <c r="D44" s="195">
        <f t="shared" si="2"/>
        <v>0</v>
      </c>
      <c r="E44" s="195">
        <v>60000</v>
      </c>
      <c r="F44" s="416">
        <f t="shared" si="11"/>
        <v>100</v>
      </c>
    </row>
    <row r="45" spans="1:12" x14ac:dyDescent="0.3">
      <c r="A45" s="166">
        <v>3235</v>
      </c>
      <c r="B45" s="167" t="s">
        <v>89</v>
      </c>
      <c r="C45" s="195">
        <v>1400</v>
      </c>
      <c r="D45" s="195">
        <f t="shared" si="2"/>
        <v>0</v>
      </c>
      <c r="E45" s="195">
        <v>1400</v>
      </c>
      <c r="F45" s="416">
        <f t="shared" si="11"/>
        <v>100</v>
      </c>
      <c r="I45" s="184"/>
    </row>
    <row r="46" spans="1:12" x14ac:dyDescent="0.3">
      <c r="A46" s="166">
        <v>3236</v>
      </c>
      <c r="B46" s="167" t="s">
        <v>90</v>
      </c>
      <c r="C46" s="195">
        <v>20000</v>
      </c>
      <c r="D46" s="195">
        <f t="shared" si="2"/>
        <v>0</v>
      </c>
      <c r="E46" s="195">
        <v>20000</v>
      </c>
      <c r="F46" s="416">
        <f t="shared" si="11"/>
        <v>100</v>
      </c>
      <c r="I46" s="184"/>
    </row>
    <row r="47" spans="1:12" x14ac:dyDescent="0.3">
      <c r="A47" s="166">
        <v>3237</v>
      </c>
      <c r="B47" s="167" t="s">
        <v>91</v>
      </c>
      <c r="C47" s="195">
        <v>12000</v>
      </c>
      <c r="D47" s="195">
        <f t="shared" si="2"/>
        <v>0</v>
      </c>
      <c r="E47" s="195">
        <v>12000</v>
      </c>
      <c r="F47" s="416">
        <f t="shared" si="11"/>
        <v>100</v>
      </c>
      <c r="I47" s="184"/>
    </row>
    <row r="48" spans="1:12" x14ac:dyDescent="0.3">
      <c r="A48" s="166">
        <v>3238</v>
      </c>
      <c r="B48" s="167" t="s">
        <v>92</v>
      </c>
      <c r="C48" s="191">
        <v>500</v>
      </c>
      <c r="D48" s="195">
        <f t="shared" si="2"/>
        <v>0</v>
      </c>
      <c r="E48" s="191">
        <v>500</v>
      </c>
      <c r="F48" s="416">
        <f t="shared" si="11"/>
        <v>100</v>
      </c>
    </row>
    <row r="49" spans="1:9" x14ac:dyDescent="0.3">
      <c r="A49" s="166">
        <v>3239</v>
      </c>
      <c r="B49" s="167" t="s">
        <v>93</v>
      </c>
      <c r="C49" s="195">
        <v>15000</v>
      </c>
      <c r="D49" s="195">
        <f t="shared" si="2"/>
        <v>0</v>
      </c>
      <c r="E49" s="195">
        <v>15000</v>
      </c>
      <c r="F49" s="416">
        <f t="shared" si="11"/>
        <v>100</v>
      </c>
    </row>
    <row r="50" spans="1:9" x14ac:dyDescent="0.3">
      <c r="A50" s="168">
        <v>329</v>
      </c>
      <c r="B50" s="169" t="s">
        <v>100</v>
      </c>
      <c r="C50" s="165">
        <f>SUM(C51:C56)</f>
        <v>49700</v>
      </c>
      <c r="D50" s="352">
        <f t="shared" si="2"/>
        <v>0</v>
      </c>
      <c r="E50" s="165">
        <f>SUM(E51:E56)</f>
        <v>49700</v>
      </c>
      <c r="F50" s="415">
        <f>E50/C50*100</f>
        <v>100</v>
      </c>
    </row>
    <row r="51" spans="1:9" ht="25.2" customHeight="1" x14ac:dyDescent="0.3">
      <c r="A51" s="166">
        <v>3291</v>
      </c>
      <c r="B51" s="170" t="s">
        <v>95</v>
      </c>
      <c r="C51" s="195">
        <v>40000</v>
      </c>
      <c r="D51" s="195">
        <f t="shared" si="2"/>
        <v>0</v>
      </c>
      <c r="E51" s="195">
        <v>40000</v>
      </c>
      <c r="F51" s="416">
        <f>E51/C51*100</f>
        <v>100</v>
      </c>
    </row>
    <row r="52" spans="1:9" x14ac:dyDescent="0.3">
      <c r="A52" s="166">
        <v>3292</v>
      </c>
      <c r="B52" s="167" t="s">
        <v>96</v>
      </c>
      <c r="C52" s="195">
        <v>5100</v>
      </c>
      <c r="D52" s="195">
        <f t="shared" si="2"/>
        <v>0</v>
      </c>
      <c r="E52" s="195">
        <v>5100</v>
      </c>
      <c r="F52" s="416">
        <f t="shared" ref="F52:F56" si="12">E52/C52*100</f>
        <v>100</v>
      </c>
    </row>
    <row r="53" spans="1:9" x14ac:dyDescent="0.3">
      <c r="A53" s="166">
        <v>3293</v>
      </c>
      <c r="B53" s="167" t="s">
        <v>97</v>
      </c>
      <c r="C53" s="195">
        <v>2000</v>
      </c>
      <c r="D53" s="195">
        <f t="shared" si="2"/>
        <v>0</v>
      </c>
      <c r="E53" s="195">
        <v>2000</v>
      </c>
      <c r="F53" s="416">
        <f t="shared" si="12"/>
        <v>100</v>
      </c>
    </row>
    <row r="54" spans="1:9" x14ac:dyDescent="0.3">
      <c r="A54" s="166">
        <v>3294</v>
      </c>
      <c r="B54" s="167" t="s">
        <v>98</v>
      </c>
      <c r="C54" s="195">
        <v>0</v>
      </c>
      <c r="D54" s="195">
        <f t="shared" si="2"/>
        <v>0</v>
      </c>
      <c r="E54" s="195">
        <v>0</v>
      </c>
      <c r="F54" s="416" t="e">
        <f t="shared" si="12"/>
        <v>#DIV/0!</v>
      </c>
    </row>
    <row r="55" spans="1:9" x14ac:dyDescent="0.3">
      <c r="A55" s="166">
        <v>3295</v>
      </c>
      <c r="B55" s="167" t="s">
        <v>99</v>
      </c>
      <c r="C55" s="195">
        <v>1000</v>
      </c>
      <c r="D55" s="195">
        <f t="shared" si="2"/>
        <v>0</v>
      </c>
      <c r="E55" s="195">
        <v>1000</v>
      </c>
      <c r="F55" s="416">
        <f t="shared" si="12"/>
        <v>100</v>
      </c>
    </row>
    <row r="56" spans="1:9" x14ac:dyDescent="0.3">
      <c r="A56" s="166">
        <v>3299</v>
      </c>
      <c r="B56" s="167" t="s">
        <v>100</v>
      </c>
      <c r="C56" s="195">
        <v>1600</v>
      </c>
      <c r="D56" s="195">
        <f t="shared" si="2"/>
        <v>0</v>
      </c>
      <c r="E56" s="195">
        <v>1600</v>
      </c>
      <c r="F56" s="416">
        <f t="shared" si="12"/>
        <v>100</v>
      </c>
    </row>
    <row r="57" spans="1:9" x14ac:dyDescent="0.3">
      <c r="A57" s="168">
        <v>34</v>
      </c>
      <c r="B57" s="169" t="s">
        <v>101</v>
      </c>
      <c r="C57" s="197">
        <f t="shared" ref="C57" si="13">C60+C58</f>
        <v>7000</v>
      </c>
      <c r="D57" s="352">
        <f t="shared" si="2"/>
        <v>0</v>
      </c>
      <c r="E57" s="197">
        <f t="shared" ref="E57" si="14">E60+E58</f>
        <v>7000</v>
      </c>
      <c r="F57" s="404">
        <f>E57/C57*100</f>
        <v>100</v>
      </c>
    </row>
    <row r="58" spans="1:9" ht="17.399999999999999" customHeight="1" x14ac:dyDescent="0.3">
      <c r="A58" s="168">
        <v>342</v>
      </c>
      <c r="B58" s="169" t="s">
        <v>102</v>
      </c>
      <c r="C58" s="197">
        <f t="shared" ref="C58:E58" si="15">C59</f>
        <v>5500</v>
      </c>
      <c r="D58" s="352">
        <f t="shared" si="2"/>
        <v>0</v>
      </c>
      <c r="E58" s="197">
        <f t="shared" si="15"/>
        <v>5500</v>
      </c>
      <c r="F58" s="404">
        <f t="shared" ref="F58:F126" si="16">E58/C58*100</f>
        <v>100</v>
      </c>
    </row>
    <row r="59" spans="1:9" ht="17.399999999999999" customHeight="1" x14ac:dyDescent="0.3">
      <c r="A59" s="166">
        <v>3427</v>
      </c>
      <c r="B59" s="171" t="s">
        <v>119</v>
      </c>
      <c r="C59" s="195">
        <v>5500</v>
      </c>
      <c r="D59" s="195">
        <v>0</v>
      </c>
      <c r="E59" s="195">
        <v>5500</v>
      </c>
      <c r="F59" s="406"/>
      <c r="G59" s="407"/>
    </row>
    <row r="60" spans="1:9" x14ac:dyDescent="0.3">
      <c r="A60" s="168">
        <v>343</v>
      </c>
      <c r="B60" s="169" t="s">
        <v>103</v>
      </c>
      <c r="C60" s="165">
        <f t="shared" ref="C60:E60" si="17">SUM(C61:C61)</f>
        <v>1500</v>
      </c>
      <c r="D60" s="352">
        <f t="shared" si="2"/>
        <v>0</v>
      </c>
      <c r="E60" s="165">
        <f t="shared" si="17"/>
        <v>1500</v>
      </c>
      <c r="F60" s="404">
        <f t="shared" si="16"/>
        <v>100</v>
      </c>
    </row>
    <row r="61" spans="1:9" x14ac:dyDescent="0.3">
      <c r="A61" s="166">
        <v>3431</v>
      </c>
      <c r="B61" s="167" t="s">
        <v>104</v>
      </c>
      <c r="C61" s="195">
        <v>1500</v>
      </c>
      <c r="D61" s="195">
        <f t="shared" si="2"/>
        <v>0</v>
      </c>
      <c r="E61" s="195">
        <v>1500</v>
      </c>
      <c r="F61" s="406">
        <f t="shared" si="16"/>
        <v>100</v>
      </c>
      <c r="I61" s="184"/>
    </row>
    <row r="62" spans="1:9" x14ac:dyDescent="0.3">
      <c r="A62" s="168">
        <v>42</v>
      </c>
      <c r="B62" s="169" t="s">
        <v>105</v>
      </c>
      <c r="C62" s="198">
        <f>C63+C65+C72</f>
        <v>135500</v>
      </c>
      <c r="D62" s="352">
        <f t="shared" si="2"/>
        <v>42600</v>
      </c>
      <c r="E62" s="198">
        <f>E63+E65+E72</f>
        <v>178100</v>
      </c>
      <c r="F62" s="404">
        <f t="shared" si="16"/>
        <v>131.4391143911439</v>
      </c>
    </row>
    <row r="63" spans="1:9" x14ac:dyDescent="0.3">
      <c r="A63" s="168">
        <v>421</v>
      </c>
      <c r="B63" s="169" t="s">
        <v>185</v>
      </c>
      <c r="C63" s="198">
        <f>C64</f>
        <v>7000</v>
      </c>
      <c r="D63" s="198">
        <f t="shared" ref="D63:F63" si="18">D64</f>
        <v>36000</v>
      </c>
      <c r="E63" s="198">
        <f t="shared" si="18"/>
        <v>43000</v>
      </c>
      <c r="F63" s="198">
        <f t="shared" si="18"/>
        <v>0</v>
      </c>
    </row>
    <row r="64" spans="1:9" x14ac:dyDescent="0.3">
      <c r="A64" s="166">
        <v>4212</v>
      </c>
      <c r="B64" s="167" t="s">
        <v>186</v>
      </c>
      <c r="C64" s="420">
        <v>7000</v>
      </c>
      <c r="D64" s="195">
        <f t="shared" si="2"/>
        <v>36000</v>
      </c>
      <c r="E64" s="420">
        <v>43000</v>
      </c>
      <c r="F64" s="406"/>
    </row>
    <row r="65" spans="1:6" x14ac:dyDescent="0.3">
      <c r="A65" s="168">
        <v>422</v>
      </c>
      <c r="B65" s="169" t="s">
        <v>106</v>
      </c>
      <c r="C65" s="197">
        <f>SUM(C66:C71)</f>
        <v>48500</v>
      </c>
      <c r="D65" s="352">
        <f t="shared" si="2"/>
        <v>6600</v>
      </c>
      <c r="E65" s="197">
        <f>SUM(E66:E71)</f>
        <v>55100</v>
      </c>
      <c r="F65" s="404">
        <f t="shared" si="16"/>
        <v>113.60824742268041</v>
      </c>
    </row>
    <row r="66" spans="1:6" x14ac:dyDescent="0.3">
      <c r="A66" s="166">
        <v>4221</v>
      </c>
      <c r="B66" s="167" t="s">
        <v>107</v>
      </c>
      <c r="C66" s="195">
        <v>2000</v>
      </c>
      <c r="D66" s="195">
        <f t="shared" si="2"/>
        <v>0</v>
      </c>
      <c r="E66" s="195">
        <v>2000</v>
      </c>
      <c r="F66" s="406">
        <f t="shared" si="16"/>
        <v>100</v>
      </c>
    </row>
    <row r="67" spans="1:6" x14ac:dyDescent="0.3">
      <c r="A67" s="166">
        <v>4222</v>
      </c>
      <c r="B67" s="167" t="s">
        <v>108</v>
      </c>
      <c r="C67" s="195">
        <v>500</v>
      </c>
      <c r="D67" s="195">
        <f t="shared" si="2"/>
        <v>0</v>
      </c>
      <c r="E67" s="195">
        <v>500</v>
      </c>
      <c r="F67" s="406">
        <f t="shared" si="16"/>
        <v>100</v>
      </c>
    </row>
    <row r="68" spans="1:6" x14ac:dyDescent="0.3">
      <c r="A68" s="166">
        <v>4223</v>
      </c>
      <c r="B68" s="167" t="s">
        <v>109</v>
      </c>
      <c r="C68" s="195">
        <v>1000</v>
      </c>
      <c r="D68" s="195">
        <f t="shared" si="2"/>
        <v>0</v>
      </c>
      <c r="E68" s="195">
        <v>1000</v>
      </c>
      <c r="F68" s="406">
        <f t="shared" si="16"/>
        <v>100</v>
      </c>
    </row>
    <row r="69" spans="1:6" x14ac:dyDescent="0.3">
      <c r="A69" s="166">
        <v>4224</v>
      </c>
      <c r="B69" s="167" t="s">
        <v>110</v>
      </c>
      <c r="C69" s="195">
        <v>0</v>
      </c>
      <c r="D69" s="195">
        <f t="shared" si="2"/>
        <v>0</v>
      </c>
      <c r="E69" s="195">
        <v>0</v>
      </c>
      <c r="F69" s="406" t="e">
        <f t="shared" si="16"/>
        <v>#DIV/0!</v>
      </c>
    </row>
    <row r="70" spans="1:6" x14ac:dyDescent="0.3">
      <c r="A70" s="166">
        <v>4225</v>
      </c>
      <c r="B70" s="167" t="s">
        <v>111</v>
      </c>
      <c r="C70" s="353">
        <v>40000</v>
      </c>
      <c r="D70" s="353">
        <f t="shared" si="2"/>
        <v>0</v>
      </c>
      <c r="E70" s="353">
        <v>40000</v>
      </c>
      <c r="F70" s="406">
        <f t="shared" si="16"/>
        <v>100</v>
      </c>
    </row>
    <row r="71" spans="1:6" x14ac:dyDescent="0.3">
      <c r="A71" s="166">
        <v>4227</v>
      </c>
      <c r="B71" s="167" t="s">
        <v>112</v>
      </c>
      <c r="C71" s="421">
        <v>5000</v>
      </c>
      <c r="D71" s="353">
        <f t="shared" si="2"/>
        <v>6600</v>
      </c>
      <c r="E71" s="421">
        <v>11600</v>
      </c>
      <c r="F71" s="406">
        <f t="shared" si="16"/>
        <v>231.99999999999997</v>
      </c>
    </row>
    <row r="72" spans="1:6" x14ac:dyDescent="0.3">
      <c r="A72" s="168">
        <v>423</v>
      </c>
      <c r="B72" s="169" t="s">
        <v>113</v>
      </c>
      <c r="C72" s="190">
        <f t="shared" ref="C72:E72" si="19">SUM(C73:C73)</f>
        <v>80000</v>
      </c>
      <c r="D72" s="352">
        <f t="shared" si="2"/>
        <v>0</v>
      </c>
      <c r="E72" s="190">
        <f t="shared" si="19"/>
        <v>80000</v>
      </c>
      <c r="F72" s="404">
        <f t="shared" si="16"/>
        <v>100</v>
      </c>
    </row>
    <row r="73" spans="1:6" x14ac:dyDescent="0.3">
      <c r="A73" s="166">
        <v>4231</v>
      </c>
      <c r="B73" s="167" t="s">
        <v>114</v>
      </c>
      <c r="C73" s="195">
        <v>80000</v>
      </c>
      <c r="D73" s="195">
        <f t="shared" si="2"/>
        <v>0</v>
      </c>
      <c r="E73" s="195">
        <v>80000</v>
      </c>
      <c r="F73" s="406">
        <f t="shared" si="16"/>
        <v>100</v>
      </c>
    </row>
    <row r="74" spans="1:6" x14ac:dyDescent="0.3">
      <c r="A74" s="168">
        <v>45</v>
      </c>
      <c r="B74" s="169" t="s">
        <v>162</v>
      </c>
      <c r="C74" s="194">
        <f>C75+C77</f>
        <v>455845</v>
      </c>
      <c r="D74" s="352">
        <f t="shared" si="2"/>
        <v>0</v>
      </c>
      <c r="E74" s="194">
        <f>E75+E77</f>
        <v>455845</v>
      </c>
      <c r="F74" s="404">
        <f t="shared" si="16"/>
        <v>100</v>
      </c>
    </row>
    <row r="75" spans="1:6" x14ac:dyDescent="0.3">
      <c r="A75" s="168">
        <v>451</v>
      </c>
      <c r="B75" s="169" t="s">
        <v>120</v>
      </c>
      <c r="C75" s="423">
        <f>C76</f>
        <v>20600</v>
      </c>
      <c r="D75" s="353">
        <f t="shared" si="2"/>
        <v>0</v>
      </c>
      <c r="E75" s="423">
        <f>E76</f>
        <v>20600</v>
      </c>
      <c r="F75" s="406">
        <f t="shared" si="16"/>
        <v>100</v>
      </c>
    </row>
    <row r="76" spans="1:6" ht="15" thickBot="1" x14ac:dyDescent="0.35">
      <c r="A76" s="172">
        <v>4511</v>
      </c>
      <c r="B76" s="173" t="s">
        <v>120</v>
      </c>
      <c r="C76" s="195">
        <v>20600</v>
      </c>
      <c r="D76" s="195">
        <f t="shared" ref="D76" si="20">E76-C76</f>
        <v>0</v>
      </c>
      <c r="E76" s="195">
        <v>20600</v>
      </c>
      <c r="F76" s="406">
        <f t="shared" ref="F76" si="21">E76/C76*100</f>
        <v>100</v>
      </c>
    </row>
    <row r="77" spans="1:6" x14ac:dyDescent="0.3">
      <c r="A77" s="422">
        <v>452</v>
      </c>
      <c r="B77" s="169" t="s">
        <v>126</v>
      </c>
      <c r="C77" s="424">
        <f>C78</f>
        <v>435245</v>
      </c>
      <c r="D77" s="353"/>
      <c r="E77" s="424">
        <f>E78</f>
        <v>435245</v>
      </c>
      <c r="F77" s="406"/>
    </row>
    <row r="78" spans="1:6" ht="15" thickBot="1" x14ac:dyDescent="0.35">
      <c r="A78" s="172">
        <v>4521</v>
      </c>
      <c r="B78" s="173" t="s">
        <v>126</v>
      </c>
      <c r="C78" s="195">
        <v>435245</v>
      </c>
      <c r="D78" s="195">
        <f t="shared" si="2"/>
        <v>0</v>
      </c>
      <c r="E78" s="195">
        <v>435245</v>
      </c>
      <c r="F78" s="406">
        <f t="shared" si="16"/>
        <v>100</v>
      </c>
    </row>
    <row r="79" spans="1:6" x14ac:dyDescent="0.3">
      <c r="A79" s="174">
        <v>41</v>
      </c>
      <c r="B79" s="175" t="s">
        <v>121</v>
      </c>
      <c r="C79" s="202">
        <f>C80+C83</f>
        <v>80000</v>
      </c>
      <c r="D79" s="352">
        <f t="shared" si="2"/>
        <v>0</v>
      </c>
      <c r="E79" s="199">
        <f>E80+E83</f>
        <v>80000</v>
      </c>
      <c r="F79" s="404">
        <f t="shared" si="16"/>
        <v>100</v>
      </c>
    </row>
    <row r="80" spans="1:6" x14ac:dyDescent="0.3">
      <c r="A80" s="168">
        <v>32</v>
      </c>
      <c r="B80" s="169" t="s">
        <v>9</v>
      </c>
      <c r="C80" s="200">
        <f>C81</f>
        <v>0</v>
      </c>
      <c r="D80" s="352">
        <f t="shared" si="2"/>
        <v>0</v>
      </c>
      <c r="E80" s="200">
        <f>E81</f>
        <v>0</v>
      </c>
      <c r="F80" s="404" t="e">
        <f t="shared" si="16"/>
        <v>#DIV/0!</v>
      </c>
    </row>
    <row r="81" spans="1:6" x14ac:dyDescent="0.3">
      <c r="A81" s="166">
        <v>329</v>
      </c>
      <c r="B81" s="167" t="s">
        <v>100</v>
      </c>
      <c r="C81" s="200">
        <f>C82</f>
        <v>0</v>
      </c>
      <c r="D81" s="352">
        <f t="shared" si="2"/>
        <v>0</v>
      </c>
      <c r="E81" s="200">
        <f>E82</f>
        <v>0</v>
      </c>
      <c r="F81" s="404" t="e">
        <f t="shared" si="16"/>
        <v>#DIV/0!</v>
      </c>
    </row>
    <row r="82" spans="1:6" ht="22.8" x14ac:dyDescent="0.3">
      <c r="A82" s="166">
        <v>3291</v>
      </c>
      <c r="B82" s="170" t="s">
        <v>95</v>
      </c>
      <c r="C82" s="195">
        <v>0</v>
      </c>
      <c r="D82" s="195"/>
      <c r="E82" s="195"/>
      <c r="F82" s="406"/>
    </row>
    <row r="83" spans="1:6" ht="19.95" customHeight="1" x14ac:dyDescent="0.3">
      <c r="A83" s="168">
        <v>38</v>
      </c>
      <c r="B83" s="169" t="s">
        <v>122</v>
      </c>
      <c r="C83" s="200">
        <f>C84</f>
        <v>80000</v>
      </c>
      <c r="D83" s="352">
        <f t="shared" si="2"/>
        <v>0</v>
      </c>
      <c r="E83" s="200">
        <f>E84</f>
        <v>80000</v>
      </c>
      <c r="F83" s="404">
        <f t="shared" si="16"/>
        <v>100</v>
      </c>
    </row>
    <row r="84" spans="1:6" x14ac:dyDescent="0.3">
      <c r="A84" s="166">
        <v>381</v>
      </c>
      <c r="B84" s="167" t="s">
        <v>67</v>
      </c>
      <c r="C84" s="200">
        <f>C85</f>
        <v>80000</v>
      </c>
      <c r="D84" s="352">
        <f t="shared" si="2"/>
        <v>0</v>
      </c>
      <c r="E84" s="200">
        <f>E85</f>
        <v>80000</v>
      </c>
      <c r="F84" s="404">
        <f t="shared" si="16"/>
        <v>100</v>
      </c>
    </row>
    <row r="85" spans="1:6" ht="19.2" customHeight="1" thickBot="1" x14ac:dyDescent="0.35">
      <c r="A85" s="176">
        <v>3811</v>
      </c>
      <c r="B85" s="177" t="s">
        <v>123</v>
      </c>
      <c r="C85" s="347">
        <v>80000</v>
      </c>
      <c r="D85" s="195">
        <f t="shared" si="2"/>
        <v>0</v>
      </c>
      <c r="E85" s="347">
        <v>80000</v>
      </c>
      <c r="F85" s="406">
        <f t="shared" si="16"/>
        <v>100</v>
      </c>
    </row>
    <row r="86" spans="1:6" ht="24.6" thickTop="1" x14ac:dyDescent="0.3">
      <c r="A86" s="178" t="s">
        <v>163</v>
      </c>
      <c r="B86" s="179" t="s">
        <v>164</v>
      </c>
      <c r="C86" s="201">
        <f>C87+C131+C142+C165</f>
        <v>142800</v>
      </c>
      <c r="D86" s="354">
        <f t="shared" ref="D86:D149" si="22">E86-C86</f>
        <v>0</v>
      </c>
      <c r="E86" s="201">
        <f>E87+E131+E142+E165</f>
        <v>142800</v>
      </c>
      <c r="F86" s="418">
        <f>E86/C86*100</f>
        <v>100</v>
      </c>
    </row>
    <row r="87" spans="1:6" x14ac:dyDescent="0.3">
      <c r="A87" s="180">
        <v>31</v>
      </c>
      <c r="B87" s="181" t="s">
        <v>153</v>
      </c>
      <c r="C87" s="200">
        <f>C88+C112+C115+C126</f>
        <v>96800</v>
      </c>
      <c r="D87" s="352">
        <f t="shared" si="22"/>
        <v>0</v>
      </c>
      <c r="E87" s="200">
        <f>E88+E112+E115+E126</f>
        <v>96800</v>
      </c>
      <c r="F87" s="404">
        <f t="shared" si="16"/>
        <v>100</v>
      </c>
    </row>
    <row r="88" spans="1:6" x14ac:dyDescent="0.3">
      <c r="A88" s="168">
        <v>32</v>
      </c>
      <c r="B88" s="169" t="s">
        <v>9</v>
      </c>
      <c r="C88" s="200">
        <f>C89+C92+C99+C107</f>
        <v>66400</v>
      </c>
      <c r="D88" s="352">
        <f t="shared" si="22"/>
        <v>0</v>
      </c>
      <c r="E88" s="200">
        <f>E89+E92+E99+E107</f>
        <v>66400</v>
      </c>
      <c r="F88" s="404">
        <f t="shared" si="16"/>
        <v>100</v>
      </c>
    </row>
    <row r="89" spans="1:6" x14ac:dyDescent="0.3">
      <c r="A89" s="168">
        <v>321</v>
      </c>
      <c r="B89" s="169" t="s">
        <v>30</v>
      </c>
      <c r="C89" s="200">
        <f>C90+C91</f>
        <v>1500</v>
      </c>
      <c r="D89" s="352">
        <f t="shared" si="22"/>
        <v>0</v>
      </c>
      <c r="E89" s="200">
        <f>E90+E91</f>
        <v>1500</v>
      </c>
      <c r="F89" s="404">
        <f t="shared" si="16"/>
        <v>100</v>
      </c>
    </row>
    <row r="90" spans="1:6" x14ac:dyDescent="0.3">
      <c r="A90" s="166">
        <v>3211</v>
      </c>
      <c r="B90" s="167" t="s">
        <v>31</v>
      </c>
      <c r="C90" s="195">
        <v>1000</v>
      </c>
      <c r="D90" s="195">
        <f t="shared" si="22"/>
        <v>0</v>
      </c>
      <c r="E90" s="195">
        <v>1000</v>
      </c>
      <c r="F90" s="406">
        <f t="shared" si="16"/>
        <v>100</v>
      </c>
    </row>
    <row r="91" spans="1:6" x14ac:dyDescent="0.3">
      <c r="A91" s="166">
        <v>3213</v>
      </c>
      <c r="B91" s="167" t="s">
        <v>76</v>
      </c>
      <c r="C91" s="195">
        <v>500</v>
      </c>
      <c r="D91" s="195"/>
      <c r="E91" s="195">
        <v>500</v>
      </c>
      <c r="F91" s="406"/>
    </row>
    <row r="92" spans="1:6" x14ac:dyDescent="0.3">
      <c r="A92" s="166">
        <v>322</v>
      </c>
      <c r="B92" s="167" t="s">
        <v>77</v>
      </c>
      <c r="C92" s="192">
        <f t="shared" ref="C92" si="23">SUM(C93:C98)</f>
        <v>28900</v>
      </c>
      <c r="D92" s="352">
        <f t="shared" si="22"/>
        <v>0</v>
      </c>
      <c r="E92" s="192">
        <f t="shared" ref="E92" si="24">SUM(E93:E98)</f>
        <v>28900</v>
      </c>
      <c r="F92" s="404">
        <f t="shared" si="16"/>
        <v>100</v>
      </c>
    </row>
    <row r="93" spans="1:6" ht="21.6" customHeight="1" x14ac:dyDescent="0.3">
      <c r="A93" s="166">
        <v>3221</v>
      </c>
      <c r="B93" s="167" t="s">
        <v>78</v>
      </c>
      <c r="C93" s="195">
        <v>1400</v>
      </c>
      <c r="D93" s="195">
        <f t="shared" si="22"/>
        <v>0</v>
      </c>
      <c r="E93" s="195">
        <v>1400</v>
      </c>
      <c r="F93" s="406">
        <f t="shared" si="16"/>
        <v>100</v>
      </c>
    </row>
    <row r="94" spans="1:6" x14ac:dyDescent="0.3">
      <c r="A94" s="166">
        <v>3222</v>
      </c>
      <c r="B94" s="167" t="s">
        <v>79</v>
      </c>
      <c r="C94" s="195">
        <v>20000</v>
      </c>
      <c r="D94" s="195">
        <f t="shared" si="22"/>
        <v>0</v>
      </c>
      <c r="E94" s="195">
        <v>20000</v>
      </c>
      <c r="F94" s="406">
        <f t="shared" si="16"/>
        <v>100</v>
      </c>
    </row>
    <row r="95" spans="1:6" x14ac:dyDescent="0.3">
      <c r="A95" s="166">
        <v>3223</v>
      </c>
      <c r="B95" s="167" t="s">
        <v>80</v>
      </c>
      <c r="C95" s="195">
        <v>1500</v>
      </c>
      <c r="D95" s="195">
        <f t="shared" si="22"/>
        <v>0</v>
      </c>
      <c r="E95" s="195">
        <v>1500</v>
      </c>
      <c r="F95" s="406">
        <f t="shared" si="16"/>
        <v>100</v>
      </c>
    </row>
    <row r="96" spans="1:6" x14ac:dyDescent="0.3">
      <c r="A96" s="166">
        <v>3224</v>
      </c>
      <c r="B96" s="167" t="s">
        <v>81</v>
      </c>
      <c r="C96" s="195">
        <v>2000</v>
      </c>
      <c r="D96" s="195">
        <f t="shared" si="22"/>
        <v>0</v>
      </c>
      <c r="E96" s="195">
        <v>2000</v>
      </c>
      <c r="F96" s="406">
        <f t="shared" si="16"/>
        <v>100</v>
      </c>
    </row>
    <row r="97" spans="1:6" x14ac:dyDescent="0.3">
      <c r="A97" s="166">
        <v>3225</v>
      </c>
      <c r="B97" s="167" t="s">
        <v>82</v>
      </c>
      <c r="C97" s="195">
        <v>3000</v>
      </c>
      <c r="D97" s="195">
        <f t="shared" si="22"/>
        <v>0</v>
      </c>
      <c r="E97" s="195">
        <v>3000</v>
      </c>
      <c r="F97" s="406">
        <f t="shared" si="16"/>
        <v>100</v>
      </c>
    </row>
    <row r="98" spans="1:6" x14ac:dyDescent="0.3">
      <c r="A98" s="166">
        <v>3227</v>
      </c>
      <c r="B98" s="167" t="s">
        <v>83</v>
      </c>
      <c r="C98" s="195">
        <v>1000</v>
      </c>
      <c r="D98" s="195">
        <f t="shared" si="22"/>
        <v>0</v>
      </c>
      <c r="E98" s="195">
        <v>1000</v>
      </c>
      <c r="F98" s="406">
        <f t="shared" si="16"/>
        <v>100</v>
      </c>
    </row>
    <row r="99" spans="1:6" x14ac:dyDescent="0.3">
      <c r="A99" s="168">
        <v>323</v>
      </c>
      <c r="B99" s="169" t="s">
        <v>84</v>
      </c>
      <c r="C99" s="200">
        <f>SUM(C100:C106)</f>
        <v>15500</v>
      </c>
      <c r="D99" s="352">
        <f t="shared" si="22"/>
        <v>0</v>
      </c>
      <c r="E99" s="200">
        <f>SUM(E100:E106)</f>
        <v>15500</v>
      </c>
      <c r="F99" s="404">
        <f t="shared" si="16"/>
        <v>100</v>
      </c>
    </row>
    <row r="100" spans="1:6" x14ac:dyDescent="0.3">
      <c r="A100" s="166">
        <v>3231</v>
      </c>
      <c r="B100" s="167" t="s">
        <v>85</v>
      </c>
      <c r="C100" s="195">
        <v>500</v>
      </c>
      <c r="D100" s="195">
        <f t="shared" si="22"/>
        <v>0</v>
      </c>
      <c r="E100" s="195">
        <v>500</v>
      </c>
      <c r="F100" s="406">
        <f t="shared" si="16"/>
        <v>100</v>
      </c>
    </row>
    <row r="101" spans="1:6" x14ac:dyDescent="0.3">
      <c r="A101" s="166">
        <v>3232</v>
      </c>
      <c r="B101" s="167" t="s">
        <v>86</v>
      </c>
      <c r="C101" s="195">
        <v>2000</v>
      </c>
      <c r="D101" s="195">
        <f t="shared" si="22"/>
        <v>0</v>
      </c>
      <c r="E101" s="195">
        <v>2000</v>
      </c>
      <c r="F101" s="406">
        <f t="shared" si="16"/>
        <v>100</v>
      </c>
    </row>
    <row r="102" spans="1:6" x14ac:dyDescent="0.3">
      <c r="A102" s="166">
        <v>3233</v>
      </c>
      <c r="B102" s="167" t="s">
        <v>87</v>
      </c>
      <c r="C102" s="195">
        <v>0</v>
      </c>
      <c r="D102" s="195">
        <f t="shared" si="22"/>
        <v>0</v>
      </c>
      <c r="E102" s="195">
        <v>0</v>
      </c>
      <c r="F102" s="406" t="e">
        <f t="shared" si="16"/>
        <v>#DIV/0!</v>
      </c>
    </row>
    <row r="103" spans="1:6" x14ac:dyDescent="0.3">
      <c r="A103" s="166">
        <v>3235</v>
      </c>
      <c r="B103" s="167" t="s">
        <v>89</v>
      </c>
      <c r="C103" s="195">
        <v>10000</v>
      </c>
      <c r="D103" s="195">
        <f t="shared" si="22"/>
        <v>0</v>
      </c>
      <c r="E103" s="195">
        <v>10000</v>
      </c>
      <c r="F103" s="406">
        <f t="shared" si="16"/>
        <v>100</v>
      </c>
    </row>
    <row r="104" spans="1:6" x14ac:dyDescent="0.3">
      <c r="A104" s="166">
        <v>3236</v>
      </c>
      <c r="B104" s="167" t="s">
        <v>90</v>
      </c>
      <c r="C104" s="195">
        <v>1000</v>
      </c>
      <c r="D104" s="195">
        <f t="shared" si="22"/>
        <v>0</v>
      </c>
      <c r="E104" s="195">
        <v>1000</v>
      </c>
      <c r="F104" s="406">
        <f t="shared" si="16"/>
        <v>100</v>
      </c>
    </row>
    <row r="105" spans="1:6" x14ac:dyDescent="0.3">
      <c r="A105" s="166">
        <v>3237</v>
      </c>
      <c r="B105" s="167" t="s">
        <v>91</v>
      </c>
      <c r="C105" s="195">
        <v>0</v>
      </c>
      <c r="D105" s="195">
        <f t="shared" si="22"/>
        <v>0</v>
      </c>
      <c r="E105" s="195">
        <v>0</v>
      </c>
      <c r="F105" s="406" t="e">
        <f t="shared" si="16"/>
        <v>#DIV/0!</v>
      </c>
    </row>
    <row r="106" spans="1:6" x14ac:dyDescent="0.3">
      <c r="A106" s="166">
        <v>3239</v>
      </c>
      <c r="B106" s="167" t="s">
        <v>93</v>
      </c>
      <c r="C106" s="195">
        <v>2000</v>
      </c>
      <c r="D106" s="195">
        <f t="shared" si="22"/>
        <v>0</v>
      </c>
      <c r="E106" s="195">
        <v>2000</v>
      </c>
      <c r="F106" s="406">
        <f t="shared" si="16"/>
        <v>100</v>
      </c>
    </row>
    <row r="107" spans="1:6" x14ac:dyDescent="0.3">
      <c r="A107" s="168">
        <v>329</v>
      </c>
      <c r="B107" s="169" t="s">
        <v>100</v>
      </c>
      <c r="C107" s="200">
        <f>SUM(C108:C111)</f>
        <v>20500</v>
      </c>
      <c r="D107" s="352">
        <f t="shared" si="22"/>
        <v>0</v>
      </c>
      <c r="E107" s="200">
        <f>SUM(E108:E111)</f>
        <v>20500</v>
      </c>
      <c r="F107" s="404">
        <f t="shared" si="16"/>
        <v>100</v>
      </c>
    </row>
    <row r="108" spans="1:6" x14ac:dyDescent="0.3">
      <c r="A108" s="166">
        <v>3291</v>
      </c>
      <c r="B108" s="182" t="s">
        <v>95</v>
      </c>
      <c r="C108" s="195">
        <v>16000</v>
      </c>
      <c r="D108" s="195">
        <f t="shared" si="22"/>
        <v>0</v>
      </c>
      <c r="E108" s="195">
        <v>16000</v>
      </c>
      <c r="F108" s="406">
        <f t="shared" si="16"/>
        <v>100</v>
      </c>
    </row>
    <row r="109" spans="1:6" x14ac:dyDescent="0.3">
      <c r="A109" s="166">
        <v>3292</v>
      </c>
      <c r="B109" s="167" t="s">
        <v>96</v>
      </c>
      <c r="C109" s="195">
        <v>2000</v>
      </c>
      <c r="D109" s="195">
        <f t="shared" si="22"/>
        <v>0</v>
      </c>
      <c r="E109" s="195">
        <v>2000</v>
      </c>
      <c r="F109" s="406">
        <f t="shared" si="16"/>
        <v>100</v>
      </c>
    </row>
    <row r="110" spans="1:6" x14ac:dyDescent="0.3">
      <c r="A110" s="166">
        <v>3293</v>
      </c>
      <c r="B110" s="167" t="s">
        <v>97</v>
      </c>
      <c r="C110" s="195">
        <v>1000</v>
      </c>
      <c r="D110" s="195">
        <f t="shared" si="22"/>
        <v>0</v>
      </c>
      <c r="E110" s="195">
        <v>1000</v>
      </c>
      <c r="F110" s="406">
        <f t="shared" si="16"/>
        <v>100</v>
      </c>
    </row>
    <row r="111" spans="1:6" x14ac:dyDescent="0.3">
      <c r="A111" s="166">
        <v>3299</v>
      </c>
      <c r="B111" s="167" t="s">
        <v>100</v>
      </c>
      <c r="C111" s="195">
        <v>1500</v>
      </c>
      <c r="D111" s="195">
        <f t="shared" si="22"/>
        <v>0</v>
      </c>
      <c r="E111" s="195">
        <v>1500</v>
      </c>
      <c r="F111" s="406">
        <f t="shared" si="16"/>
        <v>100</v>
      </c>
    </row>
    <row r="112" spans="1:6" x14ac:dyDescent="0.3">
      <c r="A112" s="168">
        <v>34</v>
      </c>
      <c r="B112" s="169" t="s">
        <v>101</v>
      </c>
      <c r="C112" s="200">
        <f>C113</f>
        <v>4800</v>
      </c>
      <c r="D112" s="352">
        <f t="shared" si="22"/>
        <v>0</v>
      </c>
      <c r="E112" s="200">
        <f>E113</f>
        <v>4800</v>
      </c>
      <c r="F112" s="404">
        <f t="shared" si="16"/>
        <v>100</v>
      </c>
    </row>
    <row r="113" spans="1:6" x14ac:dyDescent="0.3">
      <c r="A113" s="168">
        <v>342</v>
      </c>
      <c r="B113" s="169" t="s">
        <v>102</v>
      </c>
      <c r="C113" s="200">
        <f>C114</f>
        <v>4800</v>
      </c>
      <c r="D113" s="352">
        <f t="shared" si="22"/>
        <v>0</v>
      </c>
      <c r="E113" s="200">
        <f>E114</f>
        <v>4800</v>
      </c>
      <c r="F113" s="404">
        <f t="shared" si="16"/>
        <v>100</v>
      </c>
    </row>
    <row r="114" spans="1:6" x14ac:dyDescent="0.3">
      <c r="A114" s="166">
        <v>3427</v>
      </c>
      <c r="B114" s="167" t="s">
        <v>187</v>
      </c>
      <c r="C114" s="195">
        <v>4800</v>
      </c>
      <c r="D114" s="195"/>
      <c r="E114" s="195">
        <v>4800</v>
      </c>
      <c r="F114" s="406"/>
    </row>
    <row r="115" spans="1:6" x14ac:dyDescent="0.3">
      <c r="A115" s="168">
        <v>42</v>
      </c>
      <c r="B115" s="169" t="s">
        <v>105</v>
      </c>
      <c r="C115" s="200">
        <f>C116+C124</f>
        <v>24000</v>
      </c>
      <c r="D115" s="352">
        <f t="shared" si="22"/>
        <v>0</v>
      </c>
      <c r="E115" s="200">
        <f>E116+E124</f>
        <v>24000</v>
      </c>
      <c r="F115" s="404">
        <f t="shared" si="16"/>
        <v>100</v>
      </c>
    </row>
    <row r="116" spans="1:6" x14ac:dyDescent="0.3">
      <c r="A116" s="168">
        <v>422</v>
      </c>
      <c r="B116" s="169" t="s">
        <v>106</v>
      </c>
      <c r="C116" s="200">
        <f>SUM(C117:C123)</f>
        <v>24000</v>
      </c>
      <c r="D116" s="352">
        <f t="shared" si="22"/>
        <v>0</v>
      </c>
      <c r="E116" s="200">
        <f>SUM(E117:E123)</f>
        <v>24000</v>
      </c>
      <c r="F116" s="404">
        <f t="shared" si="16"/>
        <v>100</v>
      </c>
    </row>
    <row r="117" spans="1:6" x14ac:dyDescent="0.3">
      <c r="A117" s="166">
        <v>4221</v>
      </c>
      <c r="B117" s="167" t="s">
        <v>107</v>
      </c>
      <c r="C117" s="195">
        <v>1000</v>
      </c>
      <c r="D117" s="195">
        <f t="shared" si="22"/>
        <v>0</v>
      </c>
      <c r="E117" s="195">
        <v>1000</v>
      </c>
      <c r="F117" s="406">
        <f t="shared" si="16"/>
        <v>100</v>
      </c>
    </row>
    <row r="118" spans="1:6" x14ac:dyDescent="0.3">
      <c r="A118" s="166">
        <v>4222</v>
      </c>
      <c r="B118" s="167" t="s">
        <v>108</v>
      </c>
      <c r="C118" s="195">
        <v>0</v>
      </c>
      <c r="D118" s="195"/>
      <c r="E118" s="195">
        <v>0</v>
      </c>
      <c r="F118" s="406"/>
    </row>
    <row r="119" spans="1:6" x14ac:dyDescent="0.3">
      <c r="A119" s="166">
        <v>4223</v>
      </c>
      <c r="B119" s="167" t="s">
        <v>109</v>
      </c>
      <c r="C119" s="195">
        <v>1000</v>
      </c>
      <c r="D119" s="195">
        <f t="shared" si="22"/>
        <v>0</v>
      </c>
      <c r="E119" s="195">
        <v>1000</v>
      </c>
      <c r="F119" s="406">
        <f t="shared" si="16"/>
        <v>100</v>
      </c>
    </row>
    <row r="120" spans="1:6" x14ac:dyDescent="0.3">
      <c r="A120" s="166">
        <v>4225</v>
      </c>
      <c r="B120" s="167" t="s">
        <v>111</v>
      </c>
      <c r="C120" s="195">
        <v>2000</v>
      </c>
      <c r="D120" s="195">
        <f t="shared" si="22"/>
        <v>0</v>
      </c>
      <c r="E120" s="195">
        <v>2000</v>
      </c>
      <c r="F120" s="406">
        <f t="shared" si="16"/>
        <v>100</v>
      </c>
    </row>
    <row r="121" spans="1:6" x14ac:dyDescent="0.3">
      <c r="A121" s="166">
        <v>4226</v>
      </c>
      <c r="B121" s="167" t="s">
        <v>124</v>
      </c>
      <c r="C121" s="195">
        <v>2000</v>
      </c>
      <c r="D121" s="195">
        <f t="shared" si="22"/>
        <v>0</v>
      </c>
      <c r="E121" s="195">
        <v>2000</v>
      </c>
      <c r="F121" s="406">
        <f t="shared" si="16"/>
        <v>100</v>
      </c>
    </row>
    <row r="122" spans="1:6" x14ac:dyDescent="0.3">
      <c r="A122" s="166">
        <v>4227</v>
      </c>
      <c r="B122" s="167" t="s">
        <v>112</v>
      </c>
      <c r="C122" s="195">
        <v>1000</v>
      </c>
      <c r="D122" s="195">
        <f t="shared" si="22"/>
        <v>0</v>
      </c>
      <c r="E122" s="195">
        <v>1000</v>
      </c>
      <c r="F122" s="406">
        <f t="shared" si="16"/>
        <v>100</v>
      </c>
    </row>
    <row r="123" spans="1:6" x14ac:dyDescent="0.3">
      <c r="A123" s="166">
        <v>4231</v>
      </c>
      <c r="B123" s="167" t="s">
        <v>114</v>
      </c>
      <c r="C123" s="195">
        <v>17000</v>
      </c>
      <c r="D123" s="195">
        <f t="shared" si="22"/>
        <v>0</v>
      </c>
      <c r="E123" s="195">
        <v>17000</v>
      </c>
      <c r="F123" s="406">
        <f t="shared" si="16"/>
        <v>100</v>
      </c>
    </row>
    <row r="124" spans="1:6" x14ac:dyDescent="0.3">
      <c r="A124" s="168">
        <v>425</v>
      </c>
      <c r="B124" s="169" t="s">
        <v>165</v>
      </c>
      <c r="C124" s="200">
        <f>C125</f>
        <v>0</v>
      </c>
      <c r="D124" s="352">
        <f t="shared" si="22"/>
        <v>0</v>
      </c>
      <c r="E124" s="200">
        <f>E125</f>
        <v>0</v>
      </c>
      <c r="F124" s="404" t="e">
        <f t="shared" si="16"/>
        <v>#DIV/0!</v>
      </c>
    </row>
    <row r="125" spans="1:6" x14ac:dyDescent="0.3">
      <c r="A125" s="166">
        <v>4252</v>
      </c>
      <c r="B125" s="167" t="s">
        <v>125</v>
      </c>
      <c r="C125" s="195"/>
      <c r="D125" s="195"/>
      <c r="E125" s="195"/>
      <c r="F125" s="406"/>
    </row>
    <row r="126" spans="1:6" x14ac:dyDescent="0.3">
      <c r="A126" s="168">
        <v>45</v>
      </c>
      <c r="B126" s="169" t="s">
        <v>162</v>
      </c>
      <c r="C126" s="200">
        <f>C127+C129</f>
        <v>1600</v>
      </c>
      <c r="D126" s="352">
        <f t="shared" si="22"/>
        <v>0</v>
      </c>
      <c r="E126" s="200">
        <f>E127+E129</f>
        <v>1600</v>
      </c>
      <c r="F126" s="404">
        <f t="shared" si="16"/>
        <v>100</v>
      </c>
    </row>
    <row r="127" spans="1:6" x14ac:dyDescent="0.3">
      <c r="A127" s="168">
        <v>451</v>
      </c>
      <c r="B127" s="169" t="s">
        <v>120</v>
      </c>
      <c r="C127" s="200">
        <f>C128</f>
        <v>1600</v>
      </c>
      <c r="D127" s="352">
        <f t="shared" si="22"/>
        <v>0</v>
      </c>
      <c r="E127" s="200">
        <f>E128</f>
        <v>1600</v>
      </c>
      <c r="F127" s="404">
        <f t="shared" ref="F127:F170" si="25">E127/C127*100</f>
        <v>100</v>
      </c>
    </row>
    <row r="128" spans="1:6" x14ac:dyDescent="0.3">
      <c r="A128" s="166">
        <v>4511</v>
      </c>
      <c r="B128" s="167" t="s">
        <v>120</v>
      </c>
      <c r="C128" s="195">
        <v>1600</v>
      </c>
      <c r="D128" s="195">
        <f t="shared" si="22"/>
        <v>0</v>
      </c>
      <c r="E128" s="195">
        <v>1600</v>
      </c>
      <c r="F128" s="406">
        <f t="shared" si="25"/>
        <v>100</v>
      </c>
    </row>
    <row r="129" spans="1:6" x14ac:dyDescent="0.3">
      <c r="A129" s="168">
        <v>452</v>
      </c>
      <c r="B129" s="169" t="s">
        <v>126</v>
      </c>
      <c r="C129" s="200">
        <f>C130</f>
        <v>0</v>
      </c>
      <c r="D129" s="352">
        <f t="shared" si="22"/>
        <v>0</v>
      </c>
      <c r="E129" s="200">
        <f>E130</f>
        <v>0</v>
      </c>
      <c r="F129" s="404" t="e">
        <f t="shared" si="25"/>
        <v>#DIV/0!</v>
      </c>
    </row>
    <row r="130" spans="1:6" ht="15" thickBot="1" x14ac:dyDescent="0.35">
      <c r="A130" s="172">
        <v>4521</v>
      </c>
      <c r="B130" s="173" t="s">
        <v>126</v>
      </c>
      <c r="C130" s="195">
        <v>0</v>
      </c>
      <c r="D130" s="195"/>
      <c r="E130" s="195">
        <v>0</v>
      </c>
      <c r="F130" s="406"/>
    </row>
    <row r="131" spans="1:6" x14ac:dyDescent="0.3">
      <c r="A131" s="174">
        <v>43</v>
      </c>
      <c r="B131" s="175" t="s">
        <v>155</v>
      </c>
      <c r="C131" s="202">
        <f>C132</f>
        <v>0</v>
      </c>
      <c r="D131" s="352">
        <f t="shared" si="22"/>
        <v>0</v>
      </c>
      <c r="E131" s="202">
        <f>E132</f>
        <v>0</v>
      </c>
      <c r="F131" s="404" t="e">
        <f t="shared" si="25"/>
        <v>#DIV/0!</v>
      </c>
    </row>
    <row r="132" spans="1:6" x14ac:dyDescent="0.3">
      <c r="A132" s="168">
        <v>32</v>
      </c>
      <c r="B132" s="169" t="s">
        <v>9</v>
      </c>
      <c r="C132" s="200">
        <f>C133+C138</f>
        <v>0</v>
      </c>
      <c r="D132" s="352">
        <f t="shared" si="22"/>
        <v>0</v>
      </c>
      <c r="E132" s="200">
        <f>E133+E138</f>
        <v>0</v>
      </c>
      <c r="F132" s="404" t="e">
        <f t="shared" si="25"/>
        <v>#DIV/0!</v>
      </c>
    </row>
    <row r="133" spans="1:6" x14ac:dyDescent="0.3">
      <c r="A133" s="168">
        <v>322</v>
      </c>
      <c r="B133" s="169" t="s">
        <v>77</v>
      </c>
      <c r="C133" s="200">
        <f>SUM(C134:C137)</f>
        <v>0</v>
      </c>
      <c r="D133" s="352">
        <f t="shared" si="22"/>
        <v>0</v>
      </c>
      <c r="E133" s="200">
        <f>SUM(E134:E137)</f>
        <v>0</v>
      </c>
      <c r="F133" s="404" t="e">
        <f t="shared" si="25"/>
        <v>#DIV/0!</v>
      </c>
    </row>
    <row r="134" spans="1:6" x14ac:dyDescent="0.3">
      <c r="A134" s="166">
        <v>3221</v>
      </c>
      <c r="B134" s="167" t="s">
        <v>78</v>
      </c>
      <c r="C134" s="195"/>
      <c r="D134" s="195">
        <f t="shared" si="22"/>
        <v>0</v>
      </c>
      <c r="E134" s="195"/>
      <c r="F134" s="406"/>
    </row>
    <row r="135" spans="1:6" x14ac:dyDescent="0.3">
      <c r="A135" s="166">
        <v>3222</v>
      </c>
      <c r="B135" s="167" t="s">
        <v>79</v>
      </c>
      <c r="C135" s="195"/>
      <c r="D135" s="195">
        <f t="shared" si="22"/>
        <v>0</v>
      </c>
      <c r="E135" s="195"/>
      <c r="F135" s="406"/>
    </row>
    <row r="136" spans="1:6" x14ac:dyDescent="0.3">
      <c r="A136" s="166">
        <v>3223</v>
      </c>
      <c r="B136" s="167" t="s">
        <v>80</v>
      </c>
      <c r="C136" s="195"/>
      <c r="D136" s="195">
        <f t="shared" si="22"/>
        <v>0</v>
      </c>
      <c r="E136" s="195"/>
      <c r="F136" s="406"/>
    </row>
    <row r="137" spans="1:6" x14ac:dyDescent="0.3">
      <c r="A137" s="166">
        <v>3224</v>
      </c>
      <c r="B137" s="167" t="s">
        <v>81</v>
      </c>
      <c r="C137" s="195"/>
      <c r="D137" s="195">
        <f t="shared" si="22"/>
        <v>0</v>
      </c>
      <c r="E137" s="195"/>
      <c r="F137" s="406"/>
    </row>
    <row r="138" spans="1:6" x14ac:dyDescent="0.3">
      <c r="A138" s="168">
        <v>323</v>
      </c>
      <c r="B138" s="169" t="s">
        <v>84</v>
      </c>
      <c r="C138" s="200">
        <f>SUM(C139:C141)</f>
        <v>0</v>
      </c>
      <c r="D138" s="352">
        <f t="shared" si="22"/>
        <v>0</v>
      </c>
      <c r="E138" s="200">
        <f>SUM(E139:E141)</f>
        <v>0</v>
      </c>
      <c r="F138" s="404" t="e">
        <f t="shared" si="25"/>
        <v>#DIV/0!</v>
      </c>
    </row>
    <row r="139" spans="1:6" x14ac:dyDescent="0.3">
      <c r="A139" s="166">
        <v>3232</v>
      </c>
      <c r="B139" s="167" t="s">
        <v>86</v>
      </c>
      <c r="C139" s="195"/>
      <c r="D139" s="195"/>
      <c r="E139" s="195"/>
      <c r="F139" s="406"/>
    </row>
    <row r="140" spans="1:6" x14ac:dyDescent="0.3">
      <c r="A140" s="166">
        <v>3237</v>
      </c>
      <c r="B140" s="167" t="s">
        <v>91</v>
      </c>
      <c r="C140" s="195"/>
      <c r="D140" s="195"/>
      <c r="E140" s="195"/>
      <c r="F140" s="406"/>
    </row>
    <row r="141" spans="1:6" ht="15" thickBot="1" x14ac:dyDescent="0.35">
      <c r="A141" s="172">
        <v>3239</v>
      </c>
      <c r="B141" s="173" t="s">
        <v>93</v>
      </c>
      <c r="C141" s="195"/>
      <c r="D141" s="195"/>
      <c r="E141" s="195"/>
      <c r="F141" s="406"/>
    </row>
    <row r="142" spans="1:6" x14ac:dyDescent="0.3">
      <c r="A142" s="174">
        <v>52</v>
      </c>
      <c r="B142" s="175" t="s">
        <v>157</v>
      </c>
      <c r="C142" s="202">
        <f>C143+C156+C162</f>
        <v>46000</v>
      </c>
      <c r="D142" s="352">
        <f t="shared" si="22"/>
        <v>0</v>
      </c>
      <c r="E142" s="202">
        <f>E143+E156+E162</f>
        <v>46000</v>
      </c>
      <c r="F142" s="404">
        <f t="shared" si="25"/>
        <v>100</v>
      </c>
    </row>
    <row r="143" spans="1:6" x14ac:dyDescent="0.3">
      <c r="A143" s="168">
        <v>32</v>
      </c>
      <c r="B143" s="169" t="s">
        <v>9</v>
      </c>
      <c r="C143" s="200">
        <f>C144+C150+C153</f>
        <v>44000</v>
      </c>
      <c r="D143" s="352">
        <f t="shared" si="22"/>
        <v>0</v>
      </c>
      <c r="E143" s="200">
        <f>E144+E150+E153</f>
        <v>44000</v>
      </c>
      <c r="F143" s="404">
        <f t="shared" si="25"/>
        <v>100</v>
      </c>
    </row>
    <row r="144" spans="1:6" x14ac:dyDescent="0.3">
      <c r="A144" s="168">
        <v>322</v>
      </c>
      <c r="B144" s="169" t="s">
        <v>77</v>
      </c>
      <c r="C144" s="200">
        <f>SUM(C145:C149)</f>
        <v>29000</v>
      </c>
      <c r="D144" s="352">
        <f t="shared" si="22"/>
        <v>0</v>
      </c>
      <c r="E144" s="200">
        <f>SUM(E145:E149)</f>
        <v>29000</v>
      </c>
      <c r="F144" s="404">
        <f t="shared" si="25"/>
        <v>100</v>
      </c>
    </row>
    <row r="145" spans="1:6" x14ac:dyDescent="0.3">
      <c r="A145" s="166">
        <v>3221</v>
      </c>
      <c r="B145" s="167" t="s">
        <v>78</v>
      </c>
      <c r="C145" s="195">
        <v>2000</v>
      </c>
      <c r="D145" s="353">
        <f t="shared" si="22"/>
        <v>0</v>
      </c>
      <c r="E145" s="195">
        <v>2000</v>
      </c>
      <c r="F145" s="406">
        <f t="shared" si="25"/>
        <v>100</v>
      </c>
    </row>
    <row r="146" spans="1:6" x14ac:dyDescent="0.3">
      <c r="A146" s="166">
        <v>3222</v>
      </c>
      <c r="B146" s="167" t="s">
        <v>79</v>
      </c>
      <c r="C146" s="195">
        <v>16000</v>
      </c>
      <c r="D146" s="195">
        <f t="shared" si="22"/>
        <v>0</v>
      </c>
      <c r="E146" s="195">
        <v>16000</v>
      </c>
      <c r="F146" s="406">
        <f t="shared" si="25"/>
        <v>100</v>
      </c>
    </row>
    <row r="147" spans="1:6" x14ac:dyDescent="0.3">
      <c r="A147" s="166">
        <v>3223</v>
      </c>
      <c r="B147" s="167" t="s">
        <v>80</v>
      </c>
      <c r="C147" s="195">
        <v>4000</v>
      </c>
      <c r="D147" s="195">
        <f t="shared" si="22"/>
        <v>0</v>
      </c>
      <c r="E147" s="195">
        <v>4000</v>
      </c>
      <c r="F147" s="406">
        <f t="shared" si="25"/>
        <v>100</v>
      </c>
    </row>
    <row r="148" spans="1:6" x14ac:dyDescent="0.3">
      <c r="A148" s="166">
        <v>3224</v>
      </c>
      <c r="B148" s="167" t="s">
        <v>81</v>
      </c>
      <c r="C148" s="195">
        <v>6000</v>
      </c>
      <c r="D148" s="195">
        <f t="shared" si="22"/>
        <v>0</v>
      </c>
      <c r="E148" s="195">
        <v>6000</v>
      </c>
      <c r="F148" s="406">
        <f t="shared" si="25"/>
        <v>100</v>
      </c>
    </row>
    <row r="149" spans="1:6" x14ac:dyDescent="0.3">
      <c r="A149" s="166">
        <v>3227</v>
      </c>
      <c r="B149" s="167" t="s">
        <v>83</v>
      </c>
      <c r="C149" s="195">
        <v>1000</v>
      </c>
      <c r="D149" s="195">
        <f t="shared" si="22"/>
        <v>0</v>
      </c>
      <c r="E149" s="195">
        <v>1000</v>
      </c>
      <c r="F149" s="406">
        <f t="shared" si="25"/>
        <v>100</v>
      </c>
    </row>
    <row r="150" spans="1:6" x14ac:dyDescent="0.3">
      <c r="A150" s="168">
        <v>323</v>
      </c>
      <c r="B150" s="169" t="s">
        <v>84</v>
      </c>
      <c r="C150" s="200">
        <f>SUM(C151:C152)</f>
        <v>14000</v>
      </c>
      <c r="D150" s="352">
        <f t="shared" ref="D150:D171" si="26">E150-C150</f>
        <v>0</v>
      </c>
      <c r="E150" s="200">
        <f>SUM(E151:E152)</f>
        <v>14000</v>
      </c>
      <c r="F150" s="404">
        <f t="shared" si="25"/>
        <v>100</v>
      </c>
    </row>
    <row r="151" spans="1:6" x14ac:dyDescent="0.3">
      <c r="A151" s="166">
        <v>3232</v>
      </c>
      <c r="B151" s="167" t="s">
        <v>86</v>
      </c>
      <c r="C151" s="195">
        <v>8000</v>
      </c>
      <c r="D151" s="195">
        <f t="shared" si="26"/>
        <v>0</v>
      </c>
      <c r="E151" s="195">
        <v>8000</v>
      </c>
      <c r="F151" s="406">
        <f t="shared" si="25"/>
        <v>100</v>
      </c>
    </row>
    <row r="152" spans="1:6" x14ac:dyDescent="0.3">
      <c r="A152" s="166">
        <v>3239</v>
      </c>
      <c r="B152" s="167" t="s">
        <v>93</v>
      </c>
      <c r="C152" s="195">
        <v>6000</v>
      </c>
      <c r="D152" s="195">
        <f t="shared" si="26"/>
        <v>0</v>
      </c>
      <c r="E152" s="195">
        <v>6000</v>
      </c>
      <c r="F152" s="406">
        <f t="shared" si="25"/>
        <v>100</v>
      </c>
    </row>
    <row r="153" spans="1:6" x14ac:dyDescent="0.3">
      <c r="A153" s="168">
        <v>329</v>
      </c>
      <c r="B153" s="169" t="s">
        <v>100</v>
      </c>
      <c r="C153" s="200">
        <f>SUM(C154:C155)</f>
        <v>1000</v>
      </c>
      <c r="D153" s="352">
        <f t="shared" si="26"/>
        <v>0</v>
      </c>
      <c r="E153" s="200">
        <f>SUM(E154:E155)</f>
        <v>1000</v>
      </c>
      <c r="F153" s="404">
        <f t="shared" si="25"/>
        <v>100</v>
      </c>
    </row>
    <row r="154" spans="1:6" x14ac:dyDescent="0.3">
      <c r="A154" s="166">
        <v>3291</v>
      </c>
      <c r="B154" s="182" t="s">
        <v>95</v>
      </c>
      <c r="C154" s="195">
        <v>0</v>
      </c>
      <c r="D154" s="195">
        <f t="shared" si="26"/>
        <v>0</v>
      </c>
      <c r="E154" s="195">
        <v>0</v>
      </c>
      <c r="F154" s="406" t="e">
        <f t="shared" si="25"/>
        <v>#DIV/0!</v>
      </c>
    </row>
    <row r="155" spans="1:6" x14ac:dyDescent="0.3">
      <c r="A155" s="166">
        <v>3292</v>
      </c>
      <c r="B155" s="167" t="s">
        <v>96</v>
      </c>
      <c r="C155" s="195">
        <v>1000</v>
      </c>
      <c r="D155" s="195">
        <f t="shared" si="26"/>
        <v>0</v>
      </c>
      <c r="E155" s="195">
        <v>1000</v>
      </c>
      <c r="F155" s="406">
        <f t="shared" si="25"/>
        <v>100</v>
      </c>
    </row>
    <row r="156" spans="1:6" x14ac:dyDescent="0.3">
      <c r="A156" s="168">
        <v>42</v>
      </c>
      <c r="B156" s="169" t="s">
        <v>105</v>
      </c>
      <c r="C156" s="200">
        <f>C157+C160</f>
        <v>2000</v>
      </c>
      <c r="D156" s="352">
        <f t="shared" si="26"/>
        <v>0</v>
      </c>
      <c r="E156" s="200">
        <f>E157+E160</f>
        <v>2000</v>
      </c>
      <c r="F156" s="404">
        <f t="shared" si="25"/>
        <v>100</v>
      </c>
    </row>
    <row r="157" spans="1:6" x14ac:dyDescent="0.3">
      <c r="A157" s="168">
        <v>422</v>
      </c>
      <c r="B157" s="169" t="s">
        <v>106</v>
      </c>
      <c r="C157" s="200">
        <f>SUM(C158:C159)</f>
        <v>1000</v>
      </c>
      <c r="D157" s="352">
        <f t="shared" si="26"/>
        <v>0</v>
      </c>
      <c r="E157" s="200">
        <f>SUM(E158:E159)</f>
        <v>1000</v>
      </c>
      <c r="F157" s="404">
        <f t="shared" si="25"/>
        <v>100</v>
      </c>
    </row>
    <row r="158" spans="1:6" x14ac:dyDescent="0.3">
      <c r="A158" s="166">
        <v>4225</v>
      </c>
      <c r="B158" s="167" t="s">
        <v>111</v>
      </c>
      <c r="C158" s="195">
        <v>0</v>
      </c>
      <c r="D158" s="195">
        <f t="shared" si="26"/>
        <v>0</v>
      </c>
      <c r="E158" s="195">
        <v>0</v>
      </c>
      <c r="F158" s="406" t="e">
        <f t="shared" si="25"/>
        <v>#DIV/0!</v>
      </c>
    </row>
    <row r="159" spans="1:6" x14ac:dyDescent="0.3">
      <c r="A159" s="166">
        <v>4227</v>
      </c>
      <c r="B159" s="167" t="s">
        <v>112</v>
      </c>
      <c r="C159" s="195">
        <v>1000</v>
      </c>
      <c r="D159" s="195">
        <f t="shared" si="26"/>
        <v>0</v>
      </c>
      <c r="E159" s="195">
        <v>1000</v>
      </c>
      <c r="F159" s="406">
        <f t="shared" si="25"/>
        <v>100</v>
      </c>
    </row>
    <row r="160" spans="1:6" x14ac:dyDescent="0.3">
      <c r="A160" s="168">
        <v>425</v>
      </c>
      <c r="B160" s="169" t="s">
        <v>165</v>
      </c>
      <c r="C160" s="200">
        <f>C161</f>
        <v>1000</v>
      </c>
      <c r="D160" s="352">
        <f t="shared" si="26"/>
        <v>0</v>
      </c>
      <c r="E160" s="200">
        <f>E161</f>
        <v>1000</v>
      </c>
      <c r="F160" s="404"/>
    </row>
    <row r="161" spans="1:6" x14ac:dyDescent="0.3">
      <c r="A161" s="166">
        <v>4252</v>
      </c>
      <c r="B161" s="167" t="s">
        <v>125</v>
      </c>
      <c r="C161" s="195">
        <v>1000</v>
      </c>
      <c r="D161" s="195">
        <f t="shared" si="26"/>
        <v>0</v>
      </c>
      <c r="E161" s="195">
        <v>1000</v>
      </c>
      <c r="F161" s="406"/>
    </row>
    <row r="162" spans="1:6" x14ac:dyDescent="0.3">
      <c r="A162" s="168">
        <v>45</v>
      </c>
      <c r="B162" s="169" t="s">
        <v>162</v>
      </c>
      <c r="C162" s="200">
        <f>C163</f>
        <v>0</v>
      </c>
      <c r="D162" s="352">
        <f t="shared" si="26"/>
        <v>0</v>
      </c>
      <c r="E162" s="200">
        <f>E163</f>
        <v>0</v>
      </c>
      <c r="F162" s="404"/>
    </row>
    <row r="163" spans="1:6" x14ac:dyDescent="0.3">
      <c r="A163" s="168">
        <v>454</v>
      </c>
      <c r="B163" s="169" t="s">
        <v>127</v>
      </c>
      <c r="C163" s="200">
        <f>C164</f>
        <v>0</v>
      </c>
      <c r="D163" s="352">
        <f t="shared" si="26"/>
        <v>0</v>
      </c>
      <c r="E163" s="200">
        <f>E164</f>
        <v>0</v>
      </c>
      <c r="F163" s="404"/>
    </row>
    <row r="164" spans="1:6" ht="15" thickBot="1" x14ac:dyDescent="0.35">
      <c r="A164" s="172">
        <v>4541</v>
      </c>
      <c r="B164" s="173" t="s">
        <v>127</v>
      </c>
      <c r="C164" s="195"/>
      <c r="D164" s="195">
        <f t="shared" si="26"/>
        <v>0</v>
      </c>
      <c r="E164" s="195"/>
      <c r="F164" s="406"/>
    </row>
    <row r="165" spans="1:6" x14ac:dyDescent="0.3">
      <c r="A165" s="174">
        <v>61</v>
      </c>
      <c r="B165" s="175" t="s">
        <v>159</v>
      </c>
      <c r="C165" s="202">
        <f t="shared" ref="C165:E167" si="27">C166</f>
        <v>0</v>
      </c>
      <c r="D165" s="352">
        <f t="shared" si="26"/>
        <v>0</v>
      </c>
      <c r="E165" s="202">
        <f t="shared" si="27"/>
        <v>0</v>
      </c>
      <c r="F165" s="404"/>
    </row>
    <row r="166" spans="1:6" x14ac:dyDescent="0.3">
      <c r="A166" s="168">
        <v>32</v>
      </c>
      <c r="B166" s="169" t="s">
        <v>9</v>
      </c>
      <c r="C166" s="200">
        <f t="shared" si="27"/>
        <v>0</v>
      </c>
      <c r="D166" s="352">
        <f t="shared" si="26"/>
        <v>0</v>
      </c>
      <c r="E166" s="200">
        <f t="shared" si="27"/>
        <v>0</v>
      </c>
      <c r="F166" s="404"/>
    </row>
    <row r="167" spans="1:6" x14ac:dyDescent="0.3">
      <c r="A167" s="168">
        <v>329</v>
      </c>
      <c r="B167" s="169" t="s">
        <v>100</v>
      </c>
      <c r="C167" s="200">
        <f t="shared" si="27"/>
        <v>0</v>
      </c>
      <c r="D167" s="352">
        <f t="shared" si="26"/>
        <v>0</v>
      </c>
      <c r="E167" s="200">
        <f t="shared" si="27"/>
        <v>0</v>
      </c>
      <c r="F167" s="404"/>
    </row>
    <row r="168" spans="1:6" ht="15" thickBot="1" x14ac:dyDescent="0.35">
      <c r="A168" s="166">
        <v>3299</v>
      </c>
      <c r="B168" s="167" t="s">
        <v>100</v>
      </c>
      <c r="C168" s="195"/>
      <c r="D168" s="389">
        <f t="shared" si="26"/>
        <v>0</v>
      </c>
      <c r="E168" s="389"/>
      <c r="F168" s="406"/>
    </row>
    <row r="169" spans="1:6" ht="15" thickBot="1" x14ac:dyDescent="0.35">
      <c r="A169" s="183"/>
      <c r="B169" s="392" t="s">
        <v>166</v>
      </c>
      <c r="C169" s="386">
        <f>C18+C28+C57</f>
        <v>4731123</v>
      </c>
      <c r="D169" s="390">
        <f t="shared" si="26"/>
        <v>-28700</v>
      </c>
      <c r="E169" s="391">
        <f>E18+E28+E57</f>
        <v>4702423</v>
      </c>
      <c r="F169" s="406">
        <f t="shared" si="25"/>
        <v>99.393378696770313</v>
      </c>
    </row>
    <row r="170" spans="1:6" ht="15" thickBot="1" x14ac:dyDescent="0.35">
      <c r="A170" s="183"/>
      <c r="B170" s="393" t="s">
        <v>167</v>
      </c>
      <c r="C170" s="387">
        <f>C62+C74</f>
        <v>591345</v>
      </c>
      <c r="D170" s="390">
        <f t="shared" si="26"/>
        <v>42600</v>
      </c>
      <c r="E170" s="391">
        <f>E62+E74</f>
        <v>633945</v>
      </c>
      <c r="F170" s="406">
        <f t="shared" si="25"/>
        <v>107.20391649544683</v>
      </c>
    </row>
    <row r="171" spans="1:6" ht="15" thickBot="1" x14ac:dyDescent="0.35">
      <c r="A171" s="185"/>
      <c r="B171" s="394" t="s">
        <v>128</v>
      </c>
      <c r="C171" s="388">
        <f>C169+C170</f>
        <v>5322468</v>
      </c>
      <c r="D171" s="390">
        <f t="shared" si="26"/>
        <v>13900</v>
      </c>
      <c r="E171" s="391">
        <f>E169+E170</f>
        <v>5336368</v>
      </c>
      <c r="F171" s="405">
        <f>F169+F170</f>
        <v>206.59729519221713</v>
      </c>
    </row>
  </sheetData>
  <sheetProtection selectLockedCells="1"/>
  <pageMargins left="0.70866141732283472" right="0.70866141732283472" top="0.27559055118110237" bottom="0.74803149606299213" header="0.31496062992125984" footer="0.31496062992125984"/>
  <pageSetup paperSize="9" scale="57" fitToHeight="0" orientation="portrait" r:id="rId1"/>
  <rowBreaks count="2" manualBreakCount="2">
    <brk id="59" max="16383" man="1"/>
    <brk id="120" max="16383" man="1"/>
  </rowBreaks>
  <colBreaks count="1" manualBreakCount="1">
    <brk id="3" max="16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I39"/>
  <sheetViews>
    <sheetView zoomScaleNormal="100" workbookViewId="0">
      <selection activeCell="E41" sqref="E41"/>
    </sheetView>
  </sheetViews>
  <sheetFormatPr defaultRowHeight="14.4" x14ac:dyDescent="0.3"/>
  <cols>
    <col min="2" max="2" width="37.6640625" customWidth="1"/>
    <col min="3" max="3" width="23.44140625" customWidth="1"/>
    <col min="4" max="4" width="25.6640625" customWidth="1"/>
    <col min="5" max="5" width="26.109375" customWidth="1"/>
    <col min="6" max="6" width="17.6640625" customWidth="1"/>
  </cols>
  <sheetData>
    <row r="1" spans="1:6" ht="12" customHeight="1" x14ac:dyDescent="0.3">
      <c r="A1" s="428" t="s">
        <v>175</v>
      </c>
      <c r="B1" s="429"/>
      <c r="C1" s="457" t="s">
        <v>177</v>
      </c>
      <c r="D1" s="458"/>
      <c r="E1" s="458"/>
    </row>
    <row r="2" spans="1:6" ht="15.75" customHeight="1" x14ac:dyDescent="0.3">
      <c r="B2" s="441" t="s">
        <v>169</v>
      </c>
      <c r="C2" s="441"/>
      <c r="D2" s="441"/>
      <c r="E2" s="441"/>
    </row>
    <row r="3" spans="1:6" ht="4.2" customHeight="1" x14ac:dyDescent="0.3">
      <c r="B3" s="2"/>
      <c r="C3" s="2"/>
      <c r="D3" s="2"/>
      <c r="E3" s="2"/>
    </row>
    <row r="4" spans="1:6" ht="52.5" customHeight="1" x14ac:dyDescent="0.3">
      <c r="B4" s="24" t="s">
        <v>7</v>
      </c>
      <c r="C4" s="205" t="s">
        <v>183</v>
      </c>
      <c r="D4" s="205" t="s">
        <v>180</v>
      </c>
      <c r="E4" s="24" t="s">
        <v>189</v>
      </c>
      <c r="F4" s="408" t="s">
        <v>182</v>
      </c>
    </row>
    <row r="5" spans="1:6" x14ac:dyDescent="0.3">
      <c r="B5" s="24">
        <v>1</v>
      </c>
      <c r="C5" s="26">
        <v>2</v>
      </c>
      <c r="D5" s="26">
        <v>3</v>
      </c>
      <c r="E5" s="26">
        <v>4</v>
      </c>
      <c r="F5" s="26">
        <v>5</v>
      </c>
    </row>
    <row r="6" spans="1:6" x14ac:dyDescent="0.3">
      <c r="B6" s="9" t="s">
        <v>32</v>
      </c>
      <c r="C6" s="140">
        <f>C7+C10+C12+C15+C19</f>
        <v>5549268</v>
      </c>
      <c r="D6" s="140">
        <f>D7+D10+D12+D15+D19</f>
        <v>-36100</v>
      </c>
      <c r="E6" s="140">
        <f>E7+E10+E12+E15+E19</f>
        <v>5513168</v>
      </c>
      <c r="F6" s="140">
        <f>E6/C6*100</f>
        <v>99.349463749092664</v>
      </c>
    </row>
    <row r="7" spans="1:6" x14ac:dyDescent="0.3">
      <c r="B7" s="9" t="s">
        <v>13</v>
      </c>
      <c r="C7" s="140">
        <f>C8+C9</f>
        <v>5322468</v>
      </c>
      <c r="D7" s="140">
        <f>D8+D9</f>
        <v>-36100</v>
      </c>
      <c r="E7" s="140">
        <f>E8+E9</f>
        <v>5286368</v>
      </c>
      <c r="F7" s="140">
        <f t="shared" ref="F7:F33" si="0">E7/C7*100</f>
        <v>99.321743221377758</v>
      </c>
    </row>
    <row r="8" spans="1:6" x14ac:dyDescent="0.3">
      <c r="B8" s="38" t="s">
        <v>14</v>
      </c>
      <c r="C8" s="124">
        <v>5322468</v>
      </c>
      <c r="D8" s="124">
        <f>E8-C8</f>
        <v>-36100</v>
      </c>
      <c r="E8" s="124">
        <v>5286368</v>
      </c>
      <c r="F8" s="140">
        <f t="shared" si="0"/>
        <v>99.321743221377758</v>
      </c>
    </row>
    <row r="9" spans="1:6" x14ac:dyDescent="0.3">
      <c r="B9" s="16" t="s">
        <v>15</v>
      </c>
      <c r="C9" s="124"/>
      <c r="D9" s="124"/>
      <c r="E9" s="124"/>
      <c r="F9" s="140"/>
    </row>
    <row r="10" spans="1:6" x14ac:dyDescent="0.3">
      <c r="B10" s="9" t="s">
        <v>16</v>
      </c>
      <c r="C10" s="60">
        <f>C11</f>
        <v>101800</v>
      </c>
      <c r="D10" s="60">
        <f>D11</f>
        <v>0</v>
      </c>
      <c r="E10" s="60">
        <f>E11</f>
        <v>101800</v>
      </c>
      <c r="F10" s="140">
        <f t="shared" si="0"/>
        <v>100</v>
      </c>
    </row>
    <row r="11" spans="1:6" x14ac:dyDescent="0.3">
      <c r="B11" s="39" t="s">
        <v>17</v>
      </c>
      <c r="C11" s="124">
        <v>101800</v>
      </c>
      <c r="D11" s="59">
        <f>E11-C11</f>
        <v>0</v>
      </c>
      <c r="E11" s="124">
        <v>101800</v>
      </c>
      <c r="F11" s="140">
        <f t="shared" si="0"/>
        <v>100</v>
      </c>
    </row>
    <row r="12" spans="1:6" x14ac:dyDescent="0.3">
      <c r="B12" s="9" t="s">
        <v>44</v>
      </c>
      <c r="C12" s="60">
        <f>C13+C14</f>
        <v>80000</v>
      </c>
      <c r="D12" s="60">
        <f>D13+D14</f>
        <v>0</v>
      </c>
      <c r="E12" s="60">
        <f>E13+E14</f>
        <v>80000</v>
      </c>
      <c r="F12" s="140">
        <f t="shared" si="0"/>
        <v>100</v>
      </c>
    </row>
    <row r="13" spans="1:6" x14ac:dyDescent="0.3">
      <c r="B13" s="40" t="s">
        <v>45</v>
      </c>
      <c r="C13" s="252">
        <v>80000</v>
      </c>
      <c r="D13" s="59">
        <f>E13-C13</f>
        <v>0</v>
      </c>
      <c r="E13" s="252">
        <v>80000</v>
      </c>
      <c r="F13" s="140">
        <f t="shared" si="0"/>
        <v>100</v>
      </c>
    </row>
    <row r="14" spans="1:6" x14ac:dyDescent="0.3">
      <c r="B14" s="40" t="s">
        <v>46</v>
      </c>
      <c r="C14" s="124"/>
      <c r="D14" s="124"/>
      <c r="E14" s="124"/>
      <c r="F14" s="140"/>
    </row>
    <row r="15" spans="1:6" x14ac:dyDescent="0.3">
      <c r="B15" s="9" t="s">
        <v>47</v>
      </c>
      <c r="C15" s="60">
        <f>C16+C17+C18</f>
        <v>45000</v>
      </c>
      <c r="D15" s="60">
        <f>D16+D17+D18</f>
        <v>0</v>
      </c>
      <c r="E15" s="60">
        <f>E16+E17+E18</f>
        <v>45000</v>
      </c>
      <c r="F15" s="140">
        <f t="shared" si="0"/>
        <v>100</v>
      </c>
    </row>
    <row r="16" spans="1:6" x14ac:dyDescent="0.3">
      <c r="B16" s="16" t="s">
        <v>48</v>
      </c>
      <c r="C16" s="124"/>
      <c r="D16" s="124"/>
      <c r="E16" s="124"/>
      <c r="F16" s="140"/>
    </row>
    <row r="17" spans="2:9" x14ac:dyDescent="0.3">
      <c r="B17" s="40" t="s">
        <v>49</v>
      </c>
      <c r="C17" s="124">
        <v>45000</v>
      </c>
      <c r="D17" s="59">
        <f>E17-C17</f>
        <v>0</v>
      </c>
      <c r="E17" s="124">
        <v>45000</v>
      </c>
      <c r="F17" s="140">
        <f t="shared" si="0"/>
        <v>100</v>
      </c>
    </row>
    <row r="18" spans="2:9" ht="24" customHeight="1" x14ac:dyDescent="0.3">
      <c r="B18" s="17" t="s">
        <v>50</v>
      </c>
      <c r="C18" s="124"/>
      <c r="D18" s="124"/>
      <c r="E18" s="124"/>
      <c r="F18" s="140"/>
    </row>
    <row r="19" spans="2:9" ht="15.75" customHeight="1" x14ac:dyDescent="0.3">
      <c r="B19" s="9" t="s">
        <v>51</v>
      </c>
      <c r="C19" s="60">
        <f>C20</f>
        <v>0</v>
      </c>
      <c r="D19" s="60">
        <f>D20</f>
        <v>0</v>
      </c>
      <c r="E19" s="60">
        <f>E20</f>
        <v>0</v>
      </c>
      <c r="F19" s="140"/>
      <c r="I19" t="s">
        <v>129</v>
      </c>
    </row>
    <row r="20" spans="2:9" x14ac:dyDescent="0.3">
      <c r="B20" s="41" t="s">
        <v>52</v>
      </c>
      <c r="C20" s="124"/>
      <c r="D20" s="124"/>
      <c r="E20" s="124"/>
      <c r="F20" s="140"/>
    </row>
    <row r="21" spans="2:9" ht="15" thickBot="1" x14ac:dyDescent="0.35">
      <c r="B21" s="43"/>
      <c r="C21" s="62"/>
      <c r="D21" s="62"/>
      <c r="E21" s="62"/>
      <c r="F21" s="409"/>
      <c r="G21" s="122"/>
    </row>
    <row r="22" spans="2:9" x14ac:dyDescent="0.3">
      <c r="B22" s="42" t="s">
        <v>43</v>
      </c>
      <c r="C22" s="63">
        <f>C23+C26+C28+C31+C35</f>
        <v>5545268</v>
      </c>
      <c r="D22" s="63">
        <f>D23+D26+D28+D31+D35</f>
        <v>13900</v>
      </c>
      <c r="E22" s="63">
        <f>E23+E26+E28+E31+E35</f>
        <v>5559168</v>
      </c>
      <c r="F22" s="410">
        <f t="shared" si="0"/>
        <v>100.25066416988322</v>
      </c>
    </row>
    <row r="23" spans="2:9" x14ac:dyDescent="0.3">
      <c r="B23" s="9" t="s">
        <v>13</v>
      </c>
      <c r="C23" s="60">
        <f>C24+C25</f>
        <v>5322468</v>
      </c>
      <c r="D23" s="60">
        <f>D24+D25</f>
        <v>13900</v>
      </c>
      <c r="E23" s="60">
        <f>E24+E25</f>
        <v>5336368</v>
      </c>
      <c r="F23" s="140">
        <f t="shared" si="0"/>
        <v>100.26115704218419</v>
      </c>
    </row>
    <row r="24" spans="2:9" x14ac:dyDescent="0.3">
      <c r="B24" s="38" t="s">
        <v>14</v>
      </c>
      <c r="C24" s="59">
        <v>5322468</v>
      </c>
      <c r="D24" s="59">
        <f>E24-C24</f>
        <v>13900</v>
      </c>
      <c r="E24" s="59">
        <v>5336368</v>
      </c>
      <c r="F24" s="140">
        <f t="shared" si="0"/>
        <v>100.26115704218419</v>
      </c>
    </row>
    <row r="25" spans="2:9" x14ac:dyDescent="0.3">
      <c r="B25" s="16" t="s">
        <v>15</v>
      </c>
      <c r="C25" s="59"/>
      <c r="D25" s="59"/>
      <c r="E25" s="59"/>
      <c r="F25" s="140"/>
    </row>
    <row r="26" spans="2:9" x14ac:dyDescent="0.3">
      <c r="B26" s="9" t="s">
        <v>16</v>
      </c>
      <c r="C26" s="60">
        <f>C27</f>
        <v>96800</v>
      </c>
      <c r="D26" s="60">
        <f>D27</f>
        <v>0</v>
      </c>
      <c r="E26" s="60">
        <f>E27</f>
        <v>96800</v>
      </c>
      <c r="F26" s="140">
        <f t="shared" si="0"/>
        <v>100</v>
      </c>
    </row>
    <row r="27" spans="2:9" x14ac:dyDescent="0.3">
      <c r="B27" s="39" t="s">
        <v>17</v>
      </c>
      <c r="C27" s="59">
        <v>96800</v>
      </c>
      <c r="D27" s="59">
        <f>E27-C27</f>
        <v>0</v>
      </c>
      <c r="E27" s="59">
        <v>96800</v>
      </c>
      <c r="F27" s="140">
        <f t="shared" si="0"/>
        <v>100</v>
      </c>
    </row>
    <row r="28" spans="2:9" x14ac:dyDescent="0.3">
      <c r="B28" s="9" t="s">
        <v>44</v>
      </c>
      <c r="C28" s="60">
        <f>C29+C30</f>
        <v>80000</v>
      </c>
      <c r="D28" s="60">
        <f>D29+D30</f>
        <v>0</v>
      </c>
      <c r="E28" s="60">
        <f>E29+E30</f>
        <v>80000</v>
      </c>
      <c r="F28" s="140">
        <f t="shared" si="0"/>
        <v>100</v>
      </c>
    </row>
    <row r="29" spans="2:9" ht="15" customHeight="1" x14ac:dyDescent="0.3">
      <c r="B29" s="16" t="s">
        <v>45</v>
      </c>
      <c r="C29" s="252">
        <v>80000</v>
      </c>
      <c r="D29" s="252">
        <f>E29-C29</f>
        <v>0</v>
      </c>
      <c r="E29" s="252">
        <v>80000</v>
      </c>
      <c r="F29" s="140">
        <f t="shared" si="0"/>
        <v>100</v>
      </c>
    </row>
    <row r="30" spans="2:9" x14ac:dyDescent="0.3">
      <c r="B30" s="16" t="s">
        <v>46</v>
      </c>
      <c r="C30" s="59"/>
      <c r="D30" s="59"/>
      <c r="E30" s="59"/>
      <c r="F30" s="140"/>
    </row>
    <row r="31" spans="2:9" x14ac:dyDescent="0.3">
      <c r="B31" s="9" t="s">
        <v>47</v>
      </c>
      <c r="C31" s="60">
        <f>C32+C33+C34</f>
        <v>46000</v>
      </c>
      <c r="D31" s="60">
        <f>D32+D33+D34</f>
        <v>0</v>
      </c>
      <c r="E31" s="60">
        <f>E32+E33+E34</f>
        <v>46000</v>
      </c>
      <c r="F31" s="140">
        <f t="shared" si="0"/>
        <v>100</v>
      </c>
    </row>
    <row r="32" spans="2:9" x14ac:dyDescent="0.3">
      <c r="B32" s="16" t="s">
        <v>48</v>
      </c>
      <c r="C32" s="59"/>
      <c r="D32" s="59"/>
      <c r="E32" s="59"/>
      <c r="F32" s="140"/>
    </row>
    <row r="33" spans="2:6" x14ac:dyDescent="0.3">
      <c r="B33" s="40" t="s">
        <v>49</v>
      </c>
      <c r="C33" s="59">
        <v>46000</v>
      </c>
      <c r="D33" s="59">
        <f>E33-C33</f>
        <v>0</v>
      </c>
      <c r="E33" s="59">
        <v>46000</v>
      </c>
      <c r="F33" s="140">
        <f t="shared" si="0"/>
        <v>100</v>
      </c>
    </row>
    <row r="34" spans="2:6" ht="26.4" x14ac:dyDescent="0.3">
      <c r="B34" s="17" t="s">
        <v>50</v>
      </c>
      <c r="C34" s="59"/>
      <c r="D34" s="59"/>
      <c r="E34" s="59"/>
      <c r="F34" s="140"/>
    </row>
    <row r="35" spans="2:6" x14ac:dyDescent="0.3">
      <c r="B35" s="9" t="s">
        <v>51</v>
      </c>
      <c r="C35" s="60">
        <f>C36</f>
        <v>0</v>
      </c>
      <c r="D35" s="60">
        <f>D36</f>
        <v>0</v>
      </c>
      <c r="E35" s="60">
        <f>E36</f>
        <v>0</v>
      </c>
      <c r="F35" s="140"/>
    </row>
    <row r="36" spans="2:6" x14ac:dyDescent="0.3">
      <c r="B36" s="41" t="s">
        <v>52</v>
      </c>
      <c r="C36" s="59"/>
      <c r="D36" s="59"/>
      <c r="E36" s="59"/>
      <c r="F36" s="140"/>
    </row>
    <row r="39" spans="2:6" x14ac:dyDescent="0.3">
      <c r="E39" s="61"/>
    </row>
  </sheetData>
  <sheetProtection selectLockedCells="1"/>
  <mergeCells count="3">
    <mergeCell ref="B2:E2"/>
    <mergeCell ref="A1:B1"/>
    <mergeCell ref="C1:E1"/>
  </mergeCells>
  <pageMargins left="0.7" right="0.7" top="0.75" bottom="0.75" header="0.3" footer="0.3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59999389629810485"/>
    <pageSetUpPr fitToPage="1"/>
  </sheetPr>
  <dimension ref="A1:F16"/>
  <sheetViews>
    <sheetView tabSelected="1" workbookViewId="0">
      <selection activeCell="C9" sqref="C9"/>
    </sheetView>
  </sheetViews>
  <sheetFormatPr defaultRowHeight="14.4" x14ac:dyDescent="0.3"/>
  <cols>
    <col min="2" max="2" width="51.5546875" customWidth="1"/>
    <col min="3" max="3" width="23.88671875" customWidth="1"/>
    <col min="4" max="4" width="19.88671875" customWidth="1"/>
    <col min="5" max="5" width="23.5546875" customWidth="1"/>
    <col min="6" max="6" width="12.6640625" customWidth="1"/>
  </cols>
  <sheetData>
    <row r="1" spans="1:6" ht="17.399999999999999" x14ac:dyDescent="0.3">
      <c r="A1" s="428" t="s">
        <v>175</v>
      </c>
      <c r="B1" s="429"/>
      <c r="C1" s="457" t="s">
        <v>177</v>
      </c>
      <c r="D1" s="458"/>
      <c r="E1" s="458"/>
    </row>
    <row r="2" spans="1:6" ht="15.75" customHeight="1" x14ac:dyDescent="0.3">
      <c r="B2" s="462" t="s">
        <v>170</v>
      </c>
      <c r="C2" s="462"/>
      <c r="D2" s="462"/>
      <c r="E2" s="462"/>
    </row>
    <row r="3" spans="1:6" ht="17.399999999999999" x14ac:dyDescent="0.3">
      <c r="B3" s="2"/>
      <c r="C3" s="2"/>
      <c r="D3" s="2"/>
      <c r="E3" s="2"/>
    </row>
    <row r="4" spans="1:6" ht="57" customHeight="1" x14ac:dyDescent="0.3">
      <c r="B4" s="24" t="s">
        <v>7</v>
      </c>
      <c r="C4" s="205" t="s">
        <v>183</v>
      </c>
      <c r="D4" s="205" t="s">
        <v>180</v>
      </c>
      <c r="E4" s="24" t="s">
        <v>190</v>
      </c>
      <c r="F4" s="205" t="s">
        <v>182</v>
      </c>
    </row>
    <row r="5" spans="1:6" x14ac:dyDescent="0.3">
      <c r="B5" s="26">
        <v>1</v>
      </c>
      <c r="C5" s="26">
        <v>2</v>
      </c>
      <c r="D5" s="26">
        <v>3</v>
      </c>
      <c r="E5" s="26">
        <v>4</v>
      </c>
      <c r="F5" s="26">
        <v>5</v>
      </c>
    </row>
    <row r="6" spans="1:6" ht="15.75" customHeight="1" x14ac:dyDescent="0.3">
      <c r="B6" s="9" t="s">
        <v>43</v>
      </c>
      <c r="C6" s="60">
        <f>C7+C11</f>
        <v>5545268</v>
      </c>
      <c r="D6" s="60">
        <f t="shared" ref="D6:E6" si="0">D7+D11</f>
        <v>13900</v>
      </c>
      <c r="E6" s="60">
        <f t="shared" si="0"/>
        <v>5559168</v>
      </c>
      <c r="F6" s="60">
        <f>E6/C6*100</f>
        <v>100.25066416988322</v>
      </c>
    </row>
    <row r="7" spans="1:6" x14ac:dyDescent="0.3">
      <c r="B7" s="9" t="s">
        <v>53</v>
      </c>
      <c r="C7" s="60">
        <f>C8+C9+C10</f>
        <v>5545268</v>
      </c>
      <c r="D7" s="60">
        <f t="shared" ref="D7:E7" si="1">D8+D9+D10</f>
        <v>13900</v>
      </c>
      <c r="E7" s="60">
        <f t="shared" si="1"/>
        <v>5559168</v>
      </c>
      <c r="F7" s="60">
        <f t="shared" ref="F7:F9" si="2">E7/C7*100</f>
        <v>100.25066416988322</v>
      </c>
    </row>
    <row r="8" spans="1:6" x14ac:dyDescent="0.3">
      <c r="B8" s="12" t="s">
        <v>54</v>
      </c>
      <c r="C8" s="59"/>
      <c r="D8" s="59"/>
      <c r="E8" s="59"/>
      <c r="F8" s="60"/>
    </row>
    <row r="9" spans="1:6" x14ac:dyDescent="0.3">
      <c r="B9" s="44" t="s">
        <v>55</v>
      </c>
      <c r="C9" s="63">
        <v>5545268</v>
      </c>
      <c r="D9" s="59">
        <f>E9-C9</f>
        <v>13900</v>
      </c>
      <c r="E9" s="63">
        <v>5559168</v>
      </c>
      <c r="F9" s="60">
        <f t="shared" si="2"/>
        <v>100.25066416988322</v>
      </c>
    </row>
    <row r="10" spans="1:6" x14ac:dyDescent="0.3">
      <c r="B10" s="15" t="s">
        <v>56</v>
      </c>
      <c r="C10" s="59"/>
      <c r="D10" s="59"/>
      <c r="E10" s="64"/>
      <c r="F10" s="64"/>
    </row>
    <row r="11" spans="1:6" x14ac:dyDescent="0.3">
      <c r="B11" s="9" t="s">
        <v>57</v>
      </c>
      <c r="C11" s="31">
        <f>C12</f>
        <v>0</v>
      </c>
      <c r="D11" s="31">
        <f t="shared" ref="D11:F11" si="3">D12</f>
        <v>0</v>
      </c>
      <c r="E11" s="31">
        <f t="shared" si="3"/>
        <v>0</v>
      </c>
      <c r="F11" s="31">
        <f t="shared" si="3"/>
        <v>0</v>
      </c>
    </row>
    <row r="12" spans="1:6" x14ac:dyDescent="0.3">
      <c r="B12" s="17" t="s">
        <v>58</v>
      </c>
      <c r="C12" s="7"/>
      <c r="D12" s="7"/>
      <c r="E12" s="8"/>
      <c r="F12" s="8"/>
    </row>
    <row r="14" spans="1:6" x14ac:dyDescent="0.3">
      <c r="B14" s="20"/>
      <c r="C14" s="20"/>
      <c r="D14" s="20"/>
      <c r="E14" s="20"/>
    </row>
    <row r="15" spans="1:6" x14ac:dyDescent="0.3">
      <c r="B15" s="20"/>
      <c r="C15" s="20"/>
      <c r="D15" s="20"/>
      <c r="E15" s="20"/>
    </row>
    <row r="16" spans="1:6" x14ac:dyDescent="0.3">
      <c r="B16" s="20"/>
      <c r="C16" s="20"/>
      <c r="D16" s="20"/>
      <c r="E16" s="20"/>
    </row>
  </sheetData>
  <sheetProtection selectLockedCells="1"/>
  <mergeCells count="3">
    <mergeCell ref="B2:E2"/>
    <mergeCell ref="A1:B1"/>
    <mergeCell ref="C1:E1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2</vt:i4>
      </vt:variant>
    </vt:vector>
  </HeadingPairs>
  <TitlesOfParts>
    <vt:vector size="8" baseType="lpstr">
      <vt:lpstr>Sažetak</vt:lpstr>
      <vt:lpstr> Račun prihoda i rashoda (2)</vt:lpstr>
      <vt:lpstr>izvršenje 2022</vt:lpstr>
      <vt:lpstr>POSEBNI DIO</vt:lpstr>
      <vt:lpstr>Rashodi prema izvorima finan</vt:lpstr>
      <vt:lpstr>Rashodi prema funkcijskoj k </vt:lpstr>
      <vt:lpstr>'Rashodi prema izvorima finan'!Podrucje_ispisa</vt:lpstr>
      <vt:lpstr>Sažetak!Podrucje_ispisa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Marija Grbin Živković</cp:lastModifiedBy>
  <cp:lastPrinted>2026-01-08T11:07:20Z</cp:lastPrinted>
  <dcterms:created xsi:type="dcterms:W3CDTF">2022-08-12T12:51:27Z</dcterms:created>
  <dcterms:modified xsi:type="dcterms:W3CDTF">2026-01-13T10:57:00Z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</Properties>
</file>